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Dokumenty\Pavel\Akce probíhající\CENTRA\Praha 5\Byty - Praha 5\Byty 2025\Podklad pro VŘ\Zahradničkova 1121-8, byt 20\"/>
    </mc:Choice>
  </mc:AlternateContent>
  <bookViews>
    <workbookView xWindow="0" yWindow="0" windowWidth="0" windowHeight="0"/>
  </bookViews>
  <sheets>
    <sheet name="Rekapitulace zakázky" sheetId="1" r:id="rId1"/>
    <sheet name="250615 - Zahradníčkova 11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'250615 - Zahradníčkova 11...'!$C$100:$K$561</definedName>
    <definedName name="_xlnm.Print_Area" localSheetId="1">'250615 - Zahradníčkova 11...'!$C$4:$J$37,'250615 - Zahradníčkova 11...'!$C$43:$J$84,'250615 - Zahradníčkova 11...'!$C$90:$T$561</definedName>
    <definedName name="_xlnm.Print_Titles" localSheetId="1">'250615 - Zahradníčkova 11...'!$100:$100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561"/>
  <c r="BH561"/>
  <c r="BG561"/>
  <c r="BE561"/>
  <c r="T561"/>
  <c r="T560"/>
  <c r="R561"/>
  <c r="R560"/>
  <c r="P561"/>
  <c r="P560"/>
  <c r="BI558"/>
  <c r="BH558"/>
  <c r="BG558"/>
  <c r="BE558"/>
  <c r="T558"/>
  <c r="T557"/>
  <c r="R558"/>
  <c r="R557"/>
  <c r="P558"/>
  <c r="P557"/>
  <c r="BI555"/>
  <c r="BH555"/>
  <c r="BG555"/>
  <c r="BE555"/>
  <c r="T555"/>
  <c r="T554"/>
  <c r="R555"/>
  <c r="R554"/>
  <c r="P555"/>
  <c r="P554"/>
  <c r="BI552"/>
  <c r="BH552"/>
  <c r="BG552"/>
  <c r="BE552"/>
  <c r="T552"/>
  <c r="T551"/>
  <c r="T550"/>
  <c r="R552"/>
  <c r="R551"/>
  <c r="R550"/>
  <c r="P552"/>
  <c r="P551"/>
  <c r="P550"/>
  <c r="BI548"/>
  <c r="BH548"/>
  <c r="BG548"/>
  <c r="BE548"/>
  <c r="T548"/>
  <c r="R548"/>
  <c r="P548"/>
  <c r="BI546"/>
  <c r="BH546"/>
  <c r="BG546"/>
  <c r="BE546"/>
  <c r="T546"/>
  <c r="R546"/>
  <c r="P546"/>
  <c r="BI544"/>
  <c r="BH544"/>
  <c r="BG544"/>
  <c r="BE544"/>
  <c r="T544"/>
  <c r="R544"/>
  <c r="P544"/>
  <c r="BI542"/>
  <c r="BH542"/>
  <c r="BG542"/>
  <c r="BE542"/>
  <c r="T542"/>
  <c r="R542"/>
  <c r="P542"/>
  <c r="BI540"/>
  <c r="BH540"/>
  <c r="BG540"/>
  <c r="BE540"/>
  <c r="T540"/>
  <c r="R540"/>
  <c r="P540"/>
  <c r="BI538"/>
  <c r="BH538"/>
  <c r="BG538"/>
  <c r="BE538"/>
  <c r="T538"/>
  <c r="R538"/>
  <c r="P538"/>
  <c r="BI536"/>
  <c r="BH536"/>
  <c r="BG536"/>
  <c r="BE536"/>
  <c r="T536"/>
  <c r="R536"/>
  <c r="P536"/>
  <c r="BI533"/>
  <c r="BH533"/>
  <c r="BG533"/>
  <c r="BE533"/>
  <c r="T533"/>
  <c r="R533"/>
  <c r="P533"/>
  <c r="BI531"/>
  <c r="BH531"/>
  <c r="BG531"/>
  <c r="BE531"/>
  <c r="T531"/>
  <c r="R531"/>
  <c r="P531"/>
  <c r="BI529"/>
  <c r="BH529"/>
  <c r="BG529"/>
  <c r="BE529"/>
  <c r="T529"/>
  <c r="R529"/>
  <c r="P529"/>
  <c r="BI527"/>
  <c r="BH527"/>
  <c r="BG527"/>
  <c r="BE527"/>
  <c r="T527"/>
  <c r="R527"/>
  <c r="P527"/>
  <c r="BI524"/>
  <c r="BH524"/>
  <c r="BG524"/>
  <c r="BE524"/>
  <c r="T524"/>
  <c r="R524"/>
  <c r="P524"/>
  <c r="BI522"/>
  <c r="BH522"/>
  <c r="BG522"/>
  <c r="BE522"/>
  <c r="T522"/>
  <c r="R522"/>
  <c r="P522"/>
  <c r="BI520"/>
  <c r="BH520"/>
  <c r="BG520"/>
  <c r="BE520"/>
  <c r="T520"/>
  <c r="R520"/>
  <c r="P520"/>
  <c r="BI518"/>
  <c r="BH518"/>
  <c r="BG518"/>
  <c r="BE518"/>
  <c r="T518"/>
  <c r="R518"/>
  <c r="P518"/>
  <c r="BI516"/>
  <c r="BH516"/>
  <c r="BG516"/>
  <c r="BE516"/>
  <c r="T516"/>
  <c r="R516"/>
  <c r="P516"/>
  <c r="BI512"/>
  <c r="BH512"/>
  <c r="BG512"/>
  <c r="BE512"/>
  <c r="T512"/>
  <c r="R512"/>
  <c r="P512"/>
  <c r="BI511"/>
  <c r="BH511"/>
  <c r="BG511"/>
  <c r="BE511"/>
  <c r="T511"/>
  <c r="R511"/>
  <c r="P511"/>
  <c r="BI509"/>
  <c r="BH509"/>
  <c r="BG509"/>
  <c r="BE509"/>
  <c r="T509"/>
  <c r="R509"/>
  <c r="P509"/>
  <c r="BI506"/>
  <c r="BH506"/>
  <c r="BG506"/>
  <c r="BE506"/>
  <c r="T506"/>
  <c r="R506"/>
  <c r="P506"/>
  <c r="BI504"/>
  <c r="BH504"/>
  <c r="BG504"/>
  <c r="BE504"/>
  <c r="T504"/>
  <c r="R504"/>
  <c r="P504"/>
  <c r="BI502"/>
  <c r="BH502"/>
  <c r="BG502"/>
  <c r="BE502"/>
  <c r="T502"/>
  <c r="R502"/>
  <c r="P502"/>
  <c r="BI501"/>
  <c r="BH501"/>
  <c r="BG501"/>
  <c r="BE501"/>
  <c r="T501"/>
  <c r="R501"/>
  <c r="P501"/>
  <c r="BI499"/>
  <c r="BH499"/>
  <c r="BG499"/>
  <c r="BE499"/>
  <c r="T499"/>
  <c r="R499"/>
  <c r="P499"/>
  <c r="BI498"/>
  <c r="BH498"/>
  <c r="BG498"/>
  <c r="BE498"/>
  <c r="T498"/>
  <c r="R498"/>
  <c r="P498"/>
  <c r="BI497"/>
  <c r="BH497"/>
  <c r="BG497"/>
  <c r="BE497"/>
  <c r="T497"/>
  <c r="R497"/>
  <c r="P497"/>
  <c r="BI495"/>
  <c r="BH495"/>
  <c r="BG495"/>
  <c r="BE495"/>
  <c r="T495"/>
  <c r="R495"/>
  <c r="P495"/>
  <c r="BI494"/>
  <c r="BH494"/>
  <c r="BG494"/>
  <c r="BE494"/>
  <c r="T494"/>
  <c r="R494"/>
  <c r="P494"/>
  <c r="BI493"/>
  <c r="BH493"/>
  <c r="BG493"/>
  <c r="BE493"/>
  <c r="T493"/>
  <c r="R493"/>
  <c r="P493"/>
  <c r="BI491"/>
  <c r="BH491"/>
  <c r="BG491"/>
  <c r="BE491"/>
  <c r="T491"/>
  <c r="R491"/>
  <c r="P491"/>
  <c r="BI490"/>
  <c r="BH490"/>
  <c r="BG490"/>
  <c r="BE490"/>
  <c r="T490"/>
  <c r="R490"/>
  <c r="P490"/>
  <c r="BI485"/>
  <c r="BH485"/>
  <c r="BG485"/>
  <c r="BE485"/>
  <c r="T485"/>
  <c r="R485"/>
  <c r="P485"/>
  <c r="BI479"/>
  <c r="BH479"/>
  <c r="BG479"/>
  <c r="BE479"/>
  <c r="T479"/>
  <c r="R479"/>
  <c r="P479"/>
  <c r="BI476"/>
  <c r="BH476"/>
  <c r="BG476"/>
  <c r="BE476"/>
  <c r="T476"/>
  <c r="R476"/>
  <c r="P476"/>
  <c r="BI474"/>
  <c r="BH474"/>
  <c r="BG474"/>
  <c r="BE474"/>
  <c r="T474"/>
  <c r="R474"/>
  <c r="P474"/>
  <c r="BI473"/>
  <c r="BH473"/>
  <c r="BG473"/>
  <c r="BE473"/>
  <c r="T473"/>
  <c r="R473"/>
  <c r="P473"/>
  <c r="BI471"/>
  <c r="BH471"/>
  <c r="BG471"/>
  <c r="BE471"/>
  <c r="T471"/>
  <c r="R471"/>
  <c r="P471"/>
  <c r="BI469"/>
  <c r="BH469"/>
  <c r="BG469"/>
  <c r="BE469"/>
  <c r="T469"/>
  <c r="R469"/>
  <c r="P469"/>
  <c r="BI467"/>
  <c r="BH467"/>
  <c r="BG467"/>
  <c r="BE467"/>
  <c r="T467"/>
  <c r="R467"/>
  <c r="P467"/>
  <c r="BI466"/>
  <c r="BH466"/>
  <c r="BG466"/>
  <c r="BE466"/>
  <c r="T466"/>
  <c r="R466"/>
  <c r="P466"/>
  <c r="BI464"/>
  <c r="BH464"/>
  <c r="BG464"/>
  <c r="BE464"/>
  <c r="T464"/>
  <c r="R464"/>
  <c r="P464"/>
  <c r="BI463"/>
  <c r="BH463"/>
  <c r="BG463"/>
  <c r="BE463"/>
  <c r="T463"/>
  <c r="R463"/>
  <c r="P463"/>
  <c r="BI461"/>
  <c r="BH461"/>
  <c r="BG461"/>
  <c r="BE461"/>
  <c r="T461"/>
  <c r="R461"/>
  <c r="P461"/>
  <c r="BI458"/>
  <c r="BH458"/>
  <c r="BG458"/>
  <c r="BE458"/>
  <c r="T458"/>
  <c r="R458"/>
  <c r="P458"/>
  <c r="BI456"/>
  <c r="BH456"/>
  <c r="BG456"/>
  <c r="BE456"/>
  <c r="T456"/>
  <c r="R456"/>
  <c r="P456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49"/>
  <c r="BH449"/>
  <c r="BG449"/>
  <c r="BE449"/>
  <c r="T449"/>
  <c r="R449"/>
  <c r="P449"/>
  <c r="BI447"/>
  <c r="BH447"/>
  <c r="BG447"/>
  <c r="BE447"/>
  <c r="T447"/>
  <c r="R447"/>
  <c r="P447"/>
  <c r="BI443"/>
  <c r="BH443"/>
  <c r="BG443"/>
  <c r="BE443"/>
  <c r="T443"/>
  <c r="R443"/>
  <c r="P443"/>
  <c r="BI441"/>
  <c r="BH441"/>
  <c r="BG441"/>
  <c r="BE441"/>
  <c r="T441"/>
  <c r="R441"/>
  <c r="P441"/>
  <c r="BI439"/>
  <c r="BH439"/>
  <c r="BG439"/>
  <c r="BE439"/>
  <c r="T439"/>
  <c r="R439"/>
  <c r="P439"/>
  <c r="BI436"/>
  <c r="BH436"/>
  <c r="BG436"/>
  <c r="BE436"/>
  <c r="T436"/>
  <c r="R436"/>
  <c r="P436"/>
  <c r="BI434"/>
  <c r="BH434"/>
  <c r="BG434"/>
  <c r="BE434"/>
  <c r="T434"/>
  <c r="R434"/>
  <c r="P434"/>
  <c r="BI431"/>
  <c r="BH431"/>
  <c r="BG431"/>
  <c r="BE431"/>
  <c r="T431"/>
  <c r="R431"/>
  <c r="P431"/>
  <c r="BI429"/>
  <c r="BH429"/>
  <c r="BG429"/>
  <c r="BE429"/>
  <c r="T429"/>
  <c r="R429"/>
  <c r="P429"/>
  <c r="BI428"/>
  <c r="BH428"/>
  <c r="BG428"/>
  <c r="BE428"/>
  <c r="T428"/>
  <c r="R428"/>
  <c r="P428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2"/>
  <c r="BH422"/>
  <c r="BG422"/>
  <c r="BE422"/>
  <c r="T422"/>
  <c r="R422"/>
  <c r="P422"/>
  <c r="BI420"/>
  <c r="BH420"/>
  <c r="BG420"/>
  <c r="BE420"/>
  <c r="T420"/>
  <c r="R420"/>
  <c r="P420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5"/>
  <c r="BH405"/>
  <c r="BG405"/>
  <c r="BE405"/>
  <c r="T405"/>
  <c r="R405"/>
  <c r="P405"/>
  <c r="BI404"/>
  <c r="BH404"/>
  <c r="BG404"/>
  <c r="BE404"/>
  <c r="T404"/>
  <c r="R404"/>
  <c r="P404"/>
  <c r="BI402"/>
  <c r="BH402"/>
  <c r="BG402"/>
  <c r="BE402"/>
  <c r="T402"/>
  <c r="R402"/>
  <c r="P402"/>
  <c r="BI401"/>
  <c r="BH401"/>
  <c r="BG401"/>
  <c r="BE401"/>
  <c r="T401"/>
  <c r="R401"/>
  <c r="P401"/>
  <c r="BI399"/>
  <c r="BH399"/>
  <c r="BG399"/>
  <c r="BE399"/>
  <c r="T399"/>
  <c r="R399"/>
  <c r="P399"/>
  <c r="BI398"/>
  <c r="BH398"/>
  <c r="BG398"/>
  <c r="BE398"/>
  <c r="T398"/>
  <c r="R398"/>
  <c r="P398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0"/>
  <c r="BH390"/>
  <c r="BG390"/>
  <c r="BE390"/>
  <c r="T390"/>
  <c r="R390"/>
  <c r="P390"/>
  <c r="BI388"/>
  <c r="BH388"/>
  <c r="BG388"/>
  <c r="BE388"/>
  <c r="T388"/>
  <c r="R388"/>
  <c r="P388"/>
  <c r="BI387"/>
  <c r="BH387"/>
  <c r="BG387"/>
  <c r="BE387"/>
  <c r="T387"/>
  <c r="R387"/>
  <c r="P387"/>
  <c r="BI384"/>
  <c r="BH384"/>
  <c r="BG384"/>
  <c r="BE384"/>
  <c r="T384"/>
  <c r="R384"/>
  <c r="P384"/>
  <c r="BI383"/>
  <c r="BH383"/>
  <c r="BG383"/>
  <c r="BE383"/>
  <c r="T383"/>
  <c r="R383"/>
  <c r="P383"/>
  <c r="BI381"/>
  <c r="BH381"/>
  <c r="BG381"/>
  <c r="BE381"/>
  <c r="T381"/>
  <c r="R381"/>
  <c r="P381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71"/>
  <c r="BH371"/>
  <c r="BG371"/>
  <c r="BE371"/>
  <c r="T371"/>
  <c r="R371"/>
  <c r="P371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8"/>
  <c r="BH358"/>
  <c r="BG358"/>
  <c r="BE358"/>
  <c r="T358"/>
  <c r="R358"/>
  <c r="P358"/>
  <c r="BI356"/>
  <c r="BH356"/>
  <c r="BG356"/>
  <c r="BE356"/>
  <c r="T356"/>
  <c r="R356"/>
  <c r="P356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2"/>
  <c r="BH342"/>
  <c r="BG342"/>
  <c r="BE342"/>
  <c r="T342"/>
  <c r="R342"/>
  <c r="P342"/>
  <c r="BI340"/>
  <c r="BH340"/>
  <c r="BG340"/>
  <c r="BE340"/>
  <c r="T340"/>
  <c r="R340"/>
  <c r="P340"/>
  <c r="BI338"/>
  <c r="BH338"/>
  <c r="BG338"/>
  <c r="BE338"/>
  <c r="T338"/>
  <c r="R338"/>
  <c r="P338"/>
  <c r="BI336"/>
  <c r="BH336"/>
  <c r="BG336"/>
  <c r="BE336"/>
  <c r="T336"/>
  <c r="R336"/>
  <c r="P336"/>
  <c r="BI334"/>
  <c r="BH334"/>
  <c r="BG334"/>
  <c r="BE334"/>
  <c r="T334"/>
  <c r="R334"/>
  <c r="P334"/>
  <c r="BI332"/>
  <c r="BH332"/>
  <c r="BG332"/>
  <c r="BE332"/>
  <c r="T332"/>
  <c r="R332"/>
  <c r="P332"/>
  <c r="BI329"/>
  <c r="BH329"/>
  <c r="BG329"/>
  <c r="BE329"/>
  <c r="T329"/>
  <c r="R329"/>
  <c r="P329"/>
  <c r="BI327"/>
  <c r="BH327"/>
  <c r="BG327"/>
  <c r="BE327"/>
  <c r="T327"/>
  <c r="R327"/>
  <c r="P327"/>
  <c r="BI324"/>
  <c r="BH324"/>
  <c r="BG324"/>
  <c r="BE324"/>
  <c r="T324"/>
  <c r="R324"/>
  <c r="P324"/>
  <c r="BI323"/>
  <c r="BH323"/>
  <c r="BG323"/>
  <c r="BE323"/>
  <c r="T323"/>
  <c r="R323"/>
  <c r="P323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6"/>
  <c r="BH316"/>
  <c r="BG316"/>
  <c r="BE316"/>
  <c r="T316"/>
  <c r="R316"/>
  <c r="P316"/>
  <c r="BI314"/>
  <c r="BH314"/>
  <c r="BG314"/>
  <c r="BE314"/>
  <c r="T314"/>
  <c r="R314"/>
  <c r="P314"/>
  <c r="BI312"/>
  <c r="BH312"/>
  <c r="BG312"/>
  <c r="BE312"/>
  <c r="T312"/>
  <c r="R312"/>
  <c r="P312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4"/>
  <c r="BH304"/>
  <c r="BG304"/>
  <c r="BE304"/>
  <c r="T304"/>
  <c r="R304"/>
  <c r="P304"/>
  <c r="BI303"/>
  <c r="BH303"/>
  <c r="BG303"/>
  <c r="BE303"/>
  <c r="T303"/>
  <c r="R303"/>
  <c r="P303"/>
  <c r="BI301"/>
  <c r="BH301"/>
  <c r="BG301"/>
  <c r="BE301"/>
  <c r="T301"/>
  <c r="R301"/>
  <c r="P301"/>
  <c r="BI300"/>
  <c r="BH300"/>
  <c r="BG300"/>
  <c r="BE300"/>
  <c r="T300"/>
  <c r="R300"/>
  <c r="P300"/>
  <c r="BI298"/>
  <c r="BH298"/>
  <c r="BG298"/>
  <c r="BE298"/>
  <c r="T298"/>
  <c r="R298"/>
  <c r="P298"/>
  <c r="BI297"/>
  <c r="BH297"/>
  <c r="BG297"/>
  <c r="BE297"/>
  <c r="T297"/>
  <c r="R297"/>
  <c r="P297"/>
  <c r="BI295"/>
  <c r="BH295"/>
  <c r="BG295"/>
  <c r="BE295"/>
  <c r="T295"/>
  <c r="R295"/>
  <c r="P295"/>
  <c r="BI293"/>
  <c r="BH293"/>
  <c r="BG293"/>
  <c r="BE293"/>
  <c r="T293"/>
  <c r="R293"/>
  <c r="P293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3"/>
  <c r="BH283"/>
  <c r="BG283"/>
  <c r="BE283"/>
  <c r="T283"/>
  <c r="R283"/>
  <c r="P283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6"/>
  <c r="BH276"/>
  <c r="BG276"/>
  <c r="BE276"/>
  <c r="T276"/>
  <c r="R276"/>
  <c r="P276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0"/>
  <c r="BH270"/>
  <c r="BG270"/>
  <c r="BE270"/>
  <c r="T270"/>
  <c r="R270"/>
  <c r="P270"/>
  <c r="BI269"/>
  <c r="BH269"/>
  <c r="BG269"/>
  <c r="BE269"/>
  <c r="T269"/>
  <c r="R269"/>
  <c r="P269"/>
  <c r="BI266"/>
  <c r="BH266"/>
  <c r="BG266"/>
  <c r="BE266"/>
  <c r="T266"/>
  <c r="R266"/>
  <c r="P266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8"/>
  <c r="BH258"/>
  <c r="BG258"/>
  <c r="BE258"/>
  <c r="T258"/>
  <c r="R258"/>
  <c r="P258"/>
  <c r="BI256"/>
  <c r="BH256"/>
  <c r="BG256"/>
  <c r="BE256"/>
  <c r="T256"/>
  <c r="R256"/>
  <c r="P256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7"/>
  <c r="BH247"/>
  <c r="BG247"/>
  <c r="BE247"/>
  <c r="T247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2"/>
  <c r="BH242"/>
  <c r="BG242"/>
  <c r="BE242"/>
  <c r="T242"/>
  <c r="R242"/>
  <c r="P242"/>
  <c r="BI240"/>
  <c r="BH240"/>
  <c r="BG240"/>
  <c r="BE240"/>
  <c r="T240"/>
  <c r="R240"/>
  <c r="P240"/>
  <c r="BI238"/>
  <c r="BH238"/>
  <c r="BG238"/>
  <c r="BE238"/>
  <c r="T238"/>
  <c r="R238"/>
  <c r="P238"/>
  <c r="BI236"/>
  <c r="BH236"/>
  <c r="BG236"/>
  <c r="BE236"/>
  <c r="T236"/>
  <c r="R236"/>
  <c r="P236"/>
  <c r="BI234"/>
  <c r="BH234"/>
  <c r="BG234"/>
  <c r="BE234"/>
  <c r="T234"/>
  <c r="R234"/>
  <c r="P234"/>
  <c r="BI233"/>
  <c r="BH233"/>
  <c r="BG233"/>
  <c r="BE233"/>
  <c r="T233"/>
  <c r="R233"/>
  <c r="P233"/>
  <c r="BI230"/>
  <c r="BH230"/>
  <c r="BG230"/>
  <c r="BE230"/>
  <c r="T230"/>
  <c r="R230"/>
  <c r="P230"/>
  <c r="BI228"/>
  <c r="BH228"/>
  <c r="BG228"/>
  <c r="BE228"/>
  <c r="T228"/>
  <c r="R228"/>
  <c r="P228"/>
  <c r="BI226"/>
  <c r="BH226"/>
  <c r="BG226"/>
  <c r="BE226"/>
  <c r="T226"/>
  <c r="R226"/>
  <c r="P226"/>
  <c r="BI223"/>
  <c r="BH223"/>
  <c r="BG223"/>
  <c r="BE223"/>
  <c r="T223"/>
  <c r="R223"/>
  <c r="P223"/>
  <c r="BI221"/>
  <c r="BH221"/>
  <c r="BG221"/>
  <c r="BE221"/>
  <c r="T221"/>
  <c r="R221"/>
  <c r="P221"/>
  <c r="BI217"/>
  <c r="BH217"/>
  <c r="BG217"/>
  <c r="BE217"/>
  <c r="T217"/>
  <c r="T216"/>
  <c r="R217"/>
  <c r="R216"/>
  <c r="P217"/>
  <c r="P216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6"/>
  <c r="BH206"/>
  <c r="BG206"/>
  <c r="BE206"/>
  <c r="T206"/>
  <c r="R206"/>
  <c r="P206"/>
  <c r="BI203"/>
  <c r="BH203"/>
  <c r="BG203"/>
  <c r="BE203"/>
  <c r="T203"/>
  <c r="R203"/>
  <c r="P203"/>
  <c r="BI201"/>
  <c r="BH201"/>
  <c r="BG201"/>
  <c r="BE201"/>
  <c r="T201"/>
  <c r="R201"/>
  <c r="P201"/>
  <c r="BI198"/>
  <c r="BH198"/>
  <c r="BG198"/>
  <c r="BE198"/>
  <c r="T198"/>
  <c r="R198"/>
  <c r="P198"/>
  <c r="BI193"/>
  <c r="BH193"/>
  <c r="BG193"/>
  <c r="BE193"/>
  <c r="T193"/>
  <c r="R193"/>
  <c r="P193"/>
  <c r="BI191"/>
  <c r="BH191"/>
  <c r="BG191"/>
  <c r="BE191"/>
  <c r="T191"/>
  <c r="R191"/>
  <c r="P191"/>
  <c r="BI189"/>
  <c r="BH189"/>
  <c r="BG189"/>
  <c r="BE189"/>
  <c r="T189"/>
  <c r="R189"/>
  <c r="P189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2"/>
  <c r="BH142"/>
  <c r="BG142"/>
  <c r="BE142"/>
  <c r="T142"/>
  <c r="R142"/>
  <c r="P142"/>
  <c r="BI140"/>
  <c r="BH140"/>
  <c r="BG140"/>
  <c r="BE140"/>
  <c r="T140"/>
  <c r="R140"/>
  <c r="P140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1"/>
  <c r="BH131"/>
  <c r="BG131"/>
  <c r="BE131"/>
  <c r="T131"/>
  <c r="R131"/>
  <c r="P131"/>
  <c r="BI129"/>
  <c r="BH129"/>
  <c r="BG129"/>
  <c r="BE129"/>
  <c r="T129"/>
  <c r="R129"/>
  <c r="P129"/>
  <c r="BI127"/>
  <c r="BH127"/>
  <c r="BG127"/>
  <c r="BE127"/>
  <c r="T127"/>
  <c r="R127"/>
  <c r="P127"/>
  <c r="BI125"/>
  <c r="BH125"/>
  <c r="BG125"/>
  <c r="BE125"/>
  <c r="T125"/>
  <c r="R125"/>
  <c r="P125"/>
  <c r="BI122"/>
  <c r="BH122"/>
  <c r="BG122"/>
  <c r="BE122"/>
  <c r="T122"/>
  <c r="R122"/>
  <c r="P122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07"/>
  <c r="BH107"/>
  <c r="BG107"/>
  <c r="BE107"/>
  <c r="T107"/>
  <c r="R107"/>
  <c r="P107"/>
  <c r="BI104"/>
  <c r="BH104"/>
  <c r="BG104"/>
  <c r="BE104"/>
  <c r="T104"/>
  <c r="R104"/>
  <c r="P104"/>
  <c r="J98"/>
  <c r="F97"/>
  <c r="F95"/>
  <c r="E93"/>
  <c r="J51"/>
  <c r="F50"/>
  <c r="F48"/>
  <c r="E46"/>
  <c r="J19"/>
  <c r="E19"/>
  <c r="J97"/>
  <c r="J18"/>
  <c r="J16"/>
  <c r="E16"/>
  <c r="F98"/>
  <c r="J15"/>
  <c r="J10"/>
  <c r="J95"/>
  <c i="1" r="L50"/>
  <c r="AM50"/>
  <c r="AM49"/>
  <c r="L49"/>
  <c r="AM47"/>
  <c r="L47"/>
  <c r="L45"/>
  <c r="L44"/>
  <c i="2" r="J491"/>
  <c r="BK463"/>
  <c r="J425"/>
  <c r="BK401"/>
  <c r="BK338"/>
  <c r="BK303"/>
  <c r="J274"/>
  <c r="J501"/>
  <c r="BK456"/>
  <c r="BK418"/>
  <c r="J349"/>
  <c r="J316"/>
  <c r="J285"/>
  <c r="J180"/>
  <c r="J136"/>
  <c r="BK548"/>
  <c r="J538"/>
  <c r="BK466"/>
  <c r="J409"/>
  <c r="BK384"/>
  <c r="J351"/>
  <c r="J323"/>
  <c r="J212"/>
  <c r="BK169"/>
  <c r="BK558"/>
  <c r="BK540"/>
  <c r="J511"/>
  <c r="J418"/>
  <c r="J378"/>
  <c r="BK344"/>
  <c r="BK234"/>
  <c r="J142"/>
  <c r="BK104"/>
  <c r="J506"/>
  <c r="J439"/>
  <c r="J398"/>
  <c r="BK340"/>
  <c r="BK277"/>
  <c r="J214"/>
  <c r="BK118"/>
  <c r="BK426"/>
  <c r="J393"/>
  <c r="BK306"/>
  <c r="J266"/>
  <c r="BK161"/>
  <c r="J509"/>
  <c r="BK274"/>
  <c r="J244"/>
  <c r="J185"/>
  <c r="BK490"/>
  <c r="BK439"/>
  <c r="BK402"/>
  <c r="BK352"/>
  <c r="J270"/>
  <c r="BK217"/>
  <c r="J140"/>
  <c r="BK497"/>
  <c r="BK453"/>
  <c r="BK416"/>
  <c r="BK387"/>
  <c r="J332"/>
  <c r="J277"/>
  <c r="BK226"/>
  <c r="BK185"/>
  <c r="BK520"/>
  <c r="J473"/>
  <c r="BK395"/>
  <c r="J352"/>
  <c r="BK319"/>
  <c r="J290"/>
  <c r="BK260"/>
  <c r="BK238"/>
  <c r="BK114"/>
  <c r="BK533"/>
  <c r="BK509"/>
  <c r="BK454"/>
  <c r="J426"/>
  <c r="BK388"/>
  <c r="J363"/>
  <c r="BK308"/>
  <c r="BK230"/>
  <c r="BK142"/>
  <c r="J548"/>
  <c r="BK522"/>
  <c r="BK458"/>
  <c r="BK398"/>
  <c r="J360"/>
  <c r="J293"/>
  <c r="BK214"/>
  <c r="BK125"/>
  <c r="BK529"/>
  <c r="J474"/>
  <c r="J413"/>
  <c r="J368"/>
  <c r="J301"/>
  <c r="BK223"/>
  <c r="J131"/>
  <c r="BK504"/>
  <c r="J402"/>
  <c r="BK360"/>
  <c r="BK309"/>
  <c r="BK283"/>
  <c r="BK167"/>
  <c r="J495"/>
  <c r="BK266"/>
  <c r="J250"/>
  <c r="BK203"/>
  <c r="J104"/>
  <c r="BK447"/>
  <c r="BK390"/>
  <c r="BK363"/>
  <c r="J262"/>
  <c r="J187"/>
  <c r="BK531"/>
  <c r="J452"/>
  <c r="BK409"/>
  <c r="BK374"/>
  <c r="BK323"/>
  <c r="BK258"/>
  <c r="J198"/>
  <c r="J118"/>
  <c r="J479"/>
  <c r="J443"/>
  <c r="BK414"/>
  <c r="J362"/>
  <c r="BK324"/>
  <c r="BK300"/>
  <c r="J247"/>
  <c r="J127"/>
  <c r="BK546"/>
  <c r="BK536"/>
  <c r="BK461"/>
  <c r="BK424"/>
  <c r="BK399"/>
  <c r="BK369"/>
  <c r="J312"/>
  <c r="BK208"/>
  <c r="J161"/>
  <c r="BK555"/>
  <c r="J542"/>
  <c r="J504"/>
  <c r="J454"/>
  <c r="J412"/>
  <c r="BK353"/>
  <c r="J291"/>
  <c r="J191"/>
  <c r="J134"/>
  <c r="J502"/>
  <c r="BK473"/>
  <c r="BK404"/>
  <c r="BK361"/>
  <c r="BK307"/>
  <c r="BK242"/>
  <c r="BK516"/>
  <c r="BK436"/>
  <c r="BK373"/>
  <c r="J346"/>
  <c r="BK295"/>
  <c r="J245"/>
  <c r="BK151"/>
  <c r="J300"/>
  <c r="BK285"/>
  <c r="J254"/>
  <c r="J208"/>
  <c r="BK165"/>
  <c r="BK428"/>
  <c r="J384"/>
  <c r="J358"/>
  <c r="J303"/>
  <c r="J269"/>
  <c r="J163"/>
  <c r="J527"/>
  <c r="J466"/>
  <c r="J420"/>
  <c r="J392"/>
  <c r="J345"/>
  <c r="J327"/>
  <c r="J283"/>
  <c r="J467"/>
  <c r="BK394"/>
  <c r="J320"/>
  <c r="J281"/>
  <c r="BK191"/>
  <c r="BK131"/>
  <c r="BK542"/>
  <c r="BK495"/>
  <c r="BK443"/>
  <c r="BK405"/>
  <c r="BK356"/>
  <c r="BK250"/>
  <c r="BK178"/>
  <c r="J531"/>
  <c r="BK485"/>
  <c r="BK425"/>
  <c r="J390"/>
  <c r="BK345"/>
  <c r="BK320"/>
  <c r="J228"/>
  <c r="BK140"/>
  <c r="J533"/>
  <c r="J490"/>
  <c r="J471"/>
  <c r="J405"/>
  <c r="BK367"/>
  <c r="BK332"/>
  <c r="BK272"/>
  <c r="BK153"/>
  <c r="BK501"/>
  <c r="BK396"/>
  <c r="J371"/>
  <c r="BK336"/>
  <c r="J279"/>
  <c r="J226"/>
  <c r="J107"/>
  <c r="J307"/>
  <c r="BK290"/>
  <c r="J260"/>
  <c r="J217"/>
  <c r="J157"/>
  <c r="J469"/>
  <c r="J415"/>
  <c r="BK383"/>
  <c r="J340"/>
  <c r="BK286"/>
  <c r="J236"/>
  <c r="J183"/>
  <c r="J116"/>
  <c r="BK512"/>
  <c r="J436"/>
  <c r="J407"/>
  <c r="J361"/>
  <c r="J287"/>
  <c r="J203"/>
  <c r="J176"/>
  <c r="J524"/>
  <c r="J494"/>
  <c r="J424"/>
  <c r="J376"/>
  <c r="J338"/>
  <c r="J309"/>
  <c r="BK262"/>
  <c r="BK210"/>
  <c r="J561"/>
  <c r="BK544"/>
  <c r="J512"/>
  <c r="J456"/>
  <c r="J431"/>
  <c r="J387"/>
  <c r="J348"/>
  <c r="J314"/>
  <c r="J234"/>
  <c r="BK134"/>
  <c r="J546"/>
  <c r="J516"/>
  <c r="BK464"/>
  <c r="J416"/>
  <c r="BK381"/>
  <c r="J321"/>
  <c r="BK252"/>
  <c r="J151"/>
  <c r="J114"/>
  <c r="BK498"/>
  <c r="BK441"/>
  <c r="J396"/>
  <c r="BK347"/>
  <c r="J238"/>
  <c r="BK212"/>
  <c r="J125"/>
  <c r="J476"/>
  <c r="J394"/>
  <c r="BK349"/>
  <c r="BK293"/>
  <c r="BK256"/>
  <c r="BK159"/>
  <c r="BK312"/>
  <c r="J276"/>
  <c r="J242"/>
  <c r="J206"/>
  <c r="BK138"/>
  <c r="J453"/>
  <c r="BK393"/>
  <c r="BK371"/>
  <c r="BK334"/>
  <c r="BK281"/>
  <c r="BK244"/>
  <c r="J138"/>
  <c r="J493"/>
  <c r="BK469"/>
  <c r="J441"/>
  <c r="BK415"/>
  <c r="BK368"/>
  <c r="BK297"/>
  <c r="BK269"/>
  <c r="J193"/>
  <c r="J129"/>
  <c r="BK511"/>
  <c r="J458"/>
  <c r="J401"/>
  <c r="BK329"/>
  <c r="J304"/>
  <c r="J252"/>
  <c r="J169"/>
  <c r="BK552"/>
  <c r="J540"/>
  <c r="BK494"/>
  <c r="BK452"/>
  <c r="BK407"/>
  <c r="BK358"/>
  <c r="J334"/>
  <c r="J240"/>
  <c r="BK193"/>
  <c r="BK122"/>
  <c r="J544"/>
  <c r="J520"/>
  <c r="BK499"/>
  <c r="BK408"/>
  <c r="BK362"/>
  <c r="BK316"/>
  <c r="BK264"/>
  <c r="BK187"/>
  <c r="BK116"/>
  <c r="J518"/>
  <c r="BK476"/>
  <c r="J463"/>
  <c r="J374"/>
  <c r="J353"/>
  <c r="J297"/>
  <c r="BK233"/>
  <c r="BK201"/>
  <c r="BK506"/>
  <c r="J414"/>
  <c r="J356"/>
  <c r="BK298"/>
  <c r="J272"/>
  <c r="BK163"/>
  <c r="BK304"/>
  <c r="J289"/>
  <c r="J256"/>
  <c r="J230"/>
  <c r="BK149"/>
  <c r="BK412"/>
  <c r="BK346"/>
  <c r="BK289"/>
  <c r="BK228"/>
  <c r="BK129"/>
  <c r="J529"/>
  <c r="J485"/>
  <c r="BK449"/>
  <c r="BK422"/>
  <c r="J399"/>
  <c r="J367"/>
  <c r="J329"/>
  <c r="J233"/>
  <c r="J167"/>
  <c r="J499"/>
  <c r="J461"/>
  <c r="BK420"/>
  <c r="J381"/>
  <c r="BK351"/>
  <c r="BK291"/>
  <c r="BK245"/>
  <c r="J153"/>
  <c r="J555"/>
  <c r="BK518"/>
  <c r="J464"/>
  <c r="J447"/>
  <c r="BK417"/>
  <c r="J383"/>
  <c r="J344"/>
  <c r="BK221"/>
  <c r="BK183"/>
  <c r="BK561"/>
  <c r="BK538"/>
  <c r="BK502"/>
  <c r="J428"/>
  <c r="BK392"/>
  <c r="J369"/>
  <c r="J336"/>
  <c r="BK279"/>
  <c r="BK198"/>
  <c r="J122"/>
  <c r="BK491"/>
  <c r="BK431"/>
  <c r="J373"/>
  <c r="J324"/>
  <c r="BK270"/>
  <c r="J165"/>
  <c r="BK107"/>
  <c r="J422"/>
  <c r="J377"/>
  <c r="J347"/>
  <c r="BK287"/>
  <c r="J201"/>
  <c r="J295"/>
  <c r="BK273"/>
  <c r="J223"/>
  <c r="BK189"/>
  <c r="J497"/>
  <c r="BK429"/>
  <c r="BK378"/>
  <c r="J319"/>
  <c r="BK247"/>
  <c r="BK206"/>
  <c r="BK136"/>
  <c r="J522"/>
  <c r="BK474"/>
  <c r="BK434"/>
  <c r="J408"/>
  <c r="J342"/>
  <c r="J298"/>
  <c r="BK240"/>
  <c r="J178"/>
  <c r="J536"/>
  <c r="J498"/>
  <c r="J429"/>
  <c r="J404"/>
  <c r="BK348"/>
  <c r="J306"/>
  <c r="J258"/>
  <c r="BK176"/>
  <c r="J558"/>
  <c r="BK524"/>
  <c r="J449"/>
  <c r="BK411"/>
  <c r="J395"/>
  <c r="J364"/>
  <c r="BK342"/>
  <c r="BK254"/>
  <c r="BK157"/>
  <c r="J552"/>
  <c r="BK527"/>
  <c r="BK467"/>
  <c r="BK413"/>
  <c r="J388"/>
  <c r="BK327"/>
  <c r="J273"/>
  <c r="J149"/>
  <c r="BK479"/>
  <c r="J434"/>
  <c r="BK377"/>
  <c r="BK321"/>
  <c r="J286"/>
  <c r="J221"/>
  <c r="J159"/>
  <c r="BK493"/>
  <c r="J417"/>
  <c r="BK364"/>
  <c r="J308"/>
  <c r="J210"/>
  <c i="1" r="AS54"/>
  <c i="2" r="BK301"/>
  <c r="J264"/>
  <c r="BK236"/>
  <c r="BK180"/>
  <c r="BK471"/>
  <c r="J411"/>
  <c r="BK376"/>
  <c r="BK314"/>
  <c r="BK276"/>
  <c r="J189"/>
  <c r="BK127"/>
  <c l="1" r="P103"/>
  <c r="T121"/>
  <c r="BK200"/>
  <c r="J200"/>
  <c r="J60"/>
  <c r="T220"/>
  <c r="P268"/>
  <c r="BK311"/>
  <c r="J311"/>
  <c r="J67"/>
  <c r="P311"/>
  <c r="T355"/>
  <c r="R366"/>
  <c r="R380"/>
  <c r="T103"/>
  <c r="T160"/>
  <c r="R220"/>
  <c r="BK249"/>
  <c r="J249"/>
  <c r="J65"/>
  <c r="R249"/>
  <c r="R318"/>
  <c r="T386"/>
  <c r="T438"/>
  <c r="R478"/>
  <c r="BK535"/>
  <c r="J535"/>
  <c r="J78"/>
  <c r="R103"/>
  <c r="R160"/>
  <c r="BK232"/>
  <c r="J232"/>
  <c r="J64"/>
  <c r="T268"/>
  <c r="R311"/>
  <c r="BK355"/>
  <c r="J355"/>
  <c r="J69"/>
  <c r="P386"/>
  <c r="T433"/>
  <c r="BK478"/>
  <c r="J478"/>
  <c r="J76"/>
  <c r="T508"/>
  <c r="BK121"/>
  <c r="J121"/>
  <c r="J58"/>
  <c r="P160"/>
  <c r="BK220"/>
  <c r="J220"/>
  <c r="J63"/>
  <c r="R232"/>
  <c r="P249"/>
  <c r="BK318"/>
  <c r="J318"/>
  <c r="J68"/>
  <c r="P355"/>
  <c r="R386"/>
  <c r="P438"/>
  <c r="R460"/>
  <c r="P508"/>
  <c r="R535"/>
  <c r="P121"/>
  <c r="T200"/>
  <c r="P220"/>
  <c r="BK268"/>
  <c r="J268"/>
  <c r="J66"/>
  <c r="P318"/>
  <c r="R355"/>
  <c r="P366"/>
  <c r="BK380"/>
  <c r="J380"/>
  <c r="J71"/>
  <c r="T380"/>
  <c r="P433"/>
  <c r="R438"/>
  <c r="T460"/>
  <c r="BK508"/>
  <c r="J508"/>
  <c r="J77"/>
  <c r="T535"/>
  <c r="BK103"/>
  <c r="J103"/>
  <c r="J57"/>
  <c r="BK160"/>
  <c r="J160"/>
  <c r="J59"/>
  <c r="R200"/>
  <c r="P232"/>
  <c r="R268"/>
  <c r="T311"/>
  <c r="BK366"/>
  <c r="J366"/>
  <c r="J70"/>
  <c r="T366"/>
  <c r="P380"/>
  <c r="BK433"/>
  <c r="J433"/>
  <c r="J73"/>
  <c r="R433"/>
  <c r="BK460"/>
  <c r="J460"/>
  <c r="J75"/>
  <c r="T478"/>
  <c r="P535"/>
  <c r="R121"/>
  <c r="P200"/>
  <c r="T232"/>
  <c r="T249"/>
  <c r="T318"/>
  <c r="BK386"/>
  <c r="J386"/>
  <c r="J72"/>
  <c r="BK438"/>
  <c r="J438"/>
  <c r="J74"/>
  <c r="P460"/>
  <c r="P478"/>
  <c r="R508"/>
  <c r="BK216"/>
  <c r="J216"/>
  <c r="J61"/>
  <c r="BK551"/>
  <c r="BK557"/>
  <c r="J557"/>
  <c r="J82"/>
  <c r="BK554"/>
  <c r="J554"/>
  <c r="J81"/>
  <c r="BK560"/>
  <c r="J560"/>
  <c r="J83"/>
  <c r="J50"/>
  <c r="BF104"/>
  <c r="BF107"/>
  <c r="BF118"/>
  <c r="BF149"/>
  <c r="BF159"/>
  <c r="BF165"/>
  <c r="BF176"/>
  <c r="BF191"/>
  <c r="BF198"/>
  <c r="BF208"/>
  <c r="BF212"/>
  <c r="BF238"/>
  <c r="BF256"/>
  <c r="BF264"/>
  <c r="BF283"/>
  <c r="BF291"/>
  <c r="BF298"/>
  <c r="BF307"/>
  <c r="BF319"/>
  <c r="BF320"/>
  <c r="BF324"/>
  <c r="BF344"/>
  <c r="BF360"/>
  <c r="BF364"/>
  <c r="BF396"/>
  <c r="BF398"/>
  <c r="BF418"/>
  <c r="BF420"/>
  <c r="BF424"/>
  <c r="BF443"/>
  <c r="BF467"/>
  <c r="BF474"/>
  <c r="BF499"/>
  <c r="BF501"/>
  <c r="BF504"/>
  <c r="BF509"/>
  <c r="BF520"/>
  <c r="BF129"/>
  <c r="BF134"/>
  <c r="BF140"/>
  <c r="BF167"/>
  <c r="BF169"/>
  <c r="BF210"/>
  <c r="BF314"/>
  <c r="BF485"/>
  <c r="BF491"/>
  <c r="BF493"/>
  <c r="BF512"/>
  <c r="BF522"/>
  <c r="BF127"/>
  <c r="BF142"/>
  <c r="BF153"/>
  <c r="BF183"/>
  <c r="BF185"/>
  <c r="BF189"/>
  <c r="BF193"/>
  <c r="BF228"/>
  <c r="BF233"/>
  <c r="BF262"/>
  <c r="BF276"/>
  <c r="BF285"/>
  <c r="BF323"/>
  <c r="BF352"/>
  <c r="BF361"/>
  <c r="BF368"/>
  <c r="BF387"/>
  <c r="BF399"/>
  <c r="BF407"/>
  <c r="BF408"/>
  <c r="BF411"/>
  <c r="BF415"/>
  <c r="BF425"/>
  <c r="BF429"/>
  <c r="BF497"/>
  <c r="BF178"/>
  <c r="BF206"/>
  <c r="BF230"/>
  <c r="BF245"/>
  <c r="BF250"/>
  <c r="BF260"/>
  <c r="BF279"/>
  <c r="BF290"/>
  <c r="BF308"/>
  <c r="BF312"/>
  <c r="BF327"/>
  <c r="BF345"/>
  <c r="BF349"/>
  <c r="BF351"/>
  <c r="BF358"/>
  <c r="BF381"/>
  <c r="BF393"/>
  <c r="BF416"/>
  <c r="BF417"/>
  <c r="BF422"/>
  <c r="BF426"/>
  <c r="BF494"/>
  <c r="BF495"/>
  <c r="BF511"/>
  <c r="BF527"/>
  <c r="J48"/>
  <c r="BF161"/>
  <c r="BF180"/>
  <c r="BF223"/>
  <c r="BF247"/>
  <c r="BF270"/>
  <c r="BF286"/>
  <c r="BF287"/>
  <c r="BF297"/>
  <c r="BF303"/>
  <c r="BF306"/>
  <c r="BF329"/>
  <c r="BF332"/>
  <c r="BF338"/>
  <c r="BF367"/>
  <c r="BF383"/>
  <c r="BF431"/>
  <c r="BF456"/>
  <c r="BF463"/>
  <c r="BF466"/>
  <c r="BF469"/>
  <c r="BF473"/>
  <c r="BF524"/>
  <c r="BF540"/>
  <c r="BF542"/>
  <c r="BF546"/>
  <c r="BF552"/>
  <c r="BF558"/>
  <c r="BF114"/>
  <c r="BF151"/>
  <c r="BF203"/>
  <c r="BF236"/>
  <c r="BF258"/>
  <c r="BF281"/>
  <c r="BF289"/>
  <c r="BF300"/>
  <c r="BF304"/>
  <c r="BF321"/>
  <c r="BF336"/>
  <c r="BF374"/>
  <c r="BF392"/>
  <c r="BF401"/>
  <c r="BF402"/>
  <c r="BF414"/>
  <c r="BF434"/>
  <c r="BF436"/>
  <c r="BF439"/>
  <c r="BF441"/>
  <c r="BF453"/>
  <c r="BF458"/>
  <c r="BF464"/>
  <c r="BF476"/>
  <c r="BF479"/>
  <c r="BF490"/>
  <c r="BF498"/>
  <c r="BF536"/>
  <c r="BF538"/>
  <c r="BF544"/>
  <c r="BF548"/>
  <c r="BF555"/>
  <c r="BF561"/>
  <c r="F51"/>
  <c r="BF116"/>
  <c r="BF122"/>
  <c r="BF157"/>
  <c r="BF187"/>
  <c r="BF201"/>
  <c r="BF217"/>
  <c r="BF221"/>
  <c r="BF226"/>
  <c r="BF234"/>
  <c r="BF240"/>
  <c r="BF242"/>
  <c r="BF254"/>
  <c r="BF266"/>
  <c r="BF269"/>
  <c r="BF273"/>
  <c r="BF274"/>
  <c r="BF277"/>
  <c r="BF295"/>
  <c r="BF301"/>
  <c r="BF340"/>
  <c r="BF342"/>
  <c r="BF346"/>
  <c r="BF353"/>
  <c r="BF369"/>
  <c r="BF373"/>
  <c r="BF384"/>
  <c r="BF390"/>
  <c r="BF405"/>
  <c r="BF409"/>
  <c r="BF413"/>
  <c r="BF428"/>
  <c r="BF449"/>
  <c r="BF454"/>
  <c r="BF506"/>
  <c r="BF516"/>
  <c r="BF518"/>
  <c r="BF531"/>
  <c r="BF533"/>
  <c r="BF125"/>
  <c r="BF131"/>
  <c r="BF136"/>
  <c r="BF138"/>
  <c r="BF163"/>
  <c r="BF214"/>
  <c r="BF244"/>
  <c r="BF252"/>
  <c r="BF272"/>
  <c r="BF293"/>
  <c r="BF309"/>
  <c r="BF316"/>
  <c r="BF334"/>
  <c r="BF347"/>
  <c r="BF348"/>
  <c r="BF356"/>
  <c r="BF362"/>
  <c r="BF363"/>
  <c r="BF371"/>
  <c r="BF376"/>
  <c r="BF377"/>
  <c r="BF378"/>
  <c r="BF388"/>
  <c r="BF394"/>
  <c r="BF395"/>
  <c r="BF404"/>
  <c r="BF412"/>
  <c r="BF447"/>
  <c r="BF452"/>
  <c r="BF461"/>
  <c r="BF471"/>
  <c r="BF502"/>
  <c r="BF529"/>
  <c r="F34"/>
  <c i="1" r="BC55"/>
  <c r="BC54"/>
  <c r="W32"/>
  <c i="2" r="F31"/>
  <c i="1" r="AZ55"/>
  <c r="AZ54"/>
  <c r="W29"/>
  <c i="2" r="J31"/>
  <c i="1" r="AV55"/>
  <c i="2" r="F33"/>
  <c i="1" r="BB55"/>
  <c r="BB54"/>
  <c r="W31"/>
  <c i="2" r="F35"/>
  <c i="1" r="BD55"/>
  <c r="BD54"/>
  <c r="W33"/>
  <c i="2" l="1" r="R102"/>
  <c r="BK550"/>
  <c r="J550"/>
  <c r="J79"/>
  <c r="P219"/>
  <c r="T102"/>
  <c r="T219"/>
  <c r="R219"/>
  <c r="P102"/>
  <c r="P101"/>
  <c i="1" r="AU55"/>
  <c i="2" r="BK219"/>
  <c r="J219"/>
  <c r="J62"/>
  <c r="BK102"/>
  <c r="J102"/>
  <c r="J56"/>
  <c r="J551"/>
  <c r="J80"/>
  <c i="1" r="AY54"/>
  <c i="2" r="J32"/>
  <c i="1" r="AW55"/>
  <c r="AT55"/>
  <c r="AU54"/>
  <c r="AV54"/>
  <c r="AK29"/>
  <c i="2" r="F32"/>
  <c i="1" r="BA55"/>
  <c r="BA54"/>
  <c r="W30"/>
  <c r="AX54"/>
  <c i="2" l="1" r="T101"/>
  <c r="R101"/>
  <c r="BK101"/>
  <c r="J101"/>
  <c r="J28"/>
  <c i="1" r="AG55"/>
  <c r="AG54"/>
  <c r="AK26"/>
  <c r="AW54"/>
  <c r="AK30"/>
  <c i="2" l="1" r="J37"/>
  <c r="J55"/>
  <c i="1" r="AK35"/>
  <c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<sst xmlns="http://schemas.openxmlformats.org/spreadsheetml/2006/main">
  <si>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</si>
  <si>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</si>
  <si>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</si>
  <si>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</si>
  <si>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</si>
  <si>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{8c42d672-f514-44bd-84d6-596421e7c9ee}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</si>
  <si>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</si>
  <si>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</si>
  <si>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</si>
  <si>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</si>
  <si>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</si>
  <si>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</si>
  <si>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</si>
  <si>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</si>
  <si>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250615</t>
  </si>
  <si>
    <t>Měnit lze pouze buňky se žlutým podbarvením!_x000d_
_x000d_
1) v Rekapitulaci zakázky vyplňte údaje o Účastníkovi (přenesou se do ostatních sestav i v jiných listech)_x000d_
_x000d_
2) na vybraných listech vyplňte v sestavě Soupis prací ceny u položek</t>
  </si>
  <si>
    <t>Zakázka:</t>
  </si>
  <si>
    <t>Zahradníčkova 1121/8, byt č. 20 - Revitalizace bytové jednotky</t>
  </si>
  <si>
    <t>KSO:</t>
  </si>
  <si>
    <t/>
  </si>
  <si>
    <t>CC-CZ:</t>
  </si>
  <si>
    <t>Místo:</t>
  </si>
  <si>
    <t>Praha 5</t>
  </si>
  <si>
    <t>Datum:</t>
  </si>
  <si>
    <t>15. 6. 2025</t>
  </si>
  <si>
    <t>Zadavatel:</t>
  </si>
  <si>
    <t>IČ:</t>
  </si>
  <si>
    <t>Městká část Praha 5</t>
  </si>
  <si>
    <t>DIČ:</t>
  </si>
  <si>
    <t>Účastník:</t>
  </si>
  <si>
    <t>Vyplň údaj</t>
  </si>
  <si>
    <t>Projektant:</t>
  </si>
  <si>
    <t xml:space="preserve"> </t>
  </si>
  <si>
    <t>True</t>
  </si>
  <si>
    <t>Zpracovatel:</t>
  </si>
  <si>
    <t>Pavel Šmahel - MAPAMI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</si>
  <si>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</si>
  <si>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</si>
  <si>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</si>
  <si>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</si>
  <si>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</si>
  <si>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</si>
  <si>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</si>
  <si>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</si>
  <si>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</si>
  <si>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</si>
  <si>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</si>
  <si>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</si>
  <si>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</si>
  <si>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</si>
  <si>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</si>
  <si>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</si>
  <si>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</si>
  <si>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</si>
  <si>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</si>
  <si>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</si>
  <si>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</si>
  <si>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</si>
  <si>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</si>
  <si>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</si>
  <si>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</si>
  <si>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</si>
  <si>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</si>
  <si>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</si>
  <si>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</si>
  <si>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</si>
  <si>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</si>
  <si>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</si>
  <si>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</si>
  <si>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</si>
  <si>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</si>
  <si>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</si>
  <si>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</si>
  <si>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</si>
  <si>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</si>
  <si>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</si>
  <si>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</si>
  <si>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</si>
  <si>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</si>
  <si>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</si>
  <si>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</si>
  <si>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</si>
  <si>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</si>
  <si>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</si>
  <si>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</si>
  <si>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</si>
  <si>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</si>
  <si>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</si>
  <si>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</si>
  <si>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</si>
  <si>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</si>
  <si>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</si>
  <si>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</si>
  <si>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</si>
  <si>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</si>
  <si>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</si>
  <si>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</si>
  <si>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</si>
  <si>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</si>
  <si>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</si>
  <si>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</si>
  <si>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</si>
  <si>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</si>
  <si>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</si>
  <si>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</si>
  <si>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</si>
  <si>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</si>
  <si>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</si>
  <si>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zeměměřičské a projektové práce</t>
  </si>
  <si>
    <t xml:space="preserve">    VRN2 - Příprava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</si>
  <si>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</si>
  <si>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</si>
  <si>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</si>
  <si>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</si>
  <si>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</si>
  <si>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</si>
  <si>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</si>
  <si>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</si>
  <si>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</si>
  <si>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</si>
  <si>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</si>
  <si>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</si>
  <si>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</si>
  <si>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</si>
  <si>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</si>
  <si>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</si>
  <si>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</si>
  <si>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</si>
  <si>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</si>
  <si>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</si>
  <si>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</si>
  <si>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342272205</t>
  </si>
  <si>
    <t>Příčky z pórobetonových tvárnic hladkých na tenké maltové lože objemová hmotnost do 500 kg/m3, tloušťka příčky 50 mm</t>
  </si>
  <si>
    <t>m2</t>
  </si>
  <si>
    <t>CS ÚRS 2025 01</t>
  </si>
  <si>
    <t>4</t>
  </si>
  <si>
    <t>2</t>
  </si>
  <si>
    <t>1503853394</t>
  </si>
  <si>
    <t>Online PSC</t>
  </si>
  <si>
    <t>https://podminky.urs.cz/item/CS_URS_2025_01/342272205</t>
  </si>
  <si>
    <t>VV</t>
  </si>
  <si>
    <t xml:space="preserve">9,5" přizdívky WC a koupelna </t>
  </si>
  <si>
    <t>342272225</t>
  </si>
  <si>
    <t>Příčky z pórobetonových tvárnic hladkých na tenké maltové lože objemová hmotnost do 500 kg/m3, tloušťka příčky 100 mm</t>
  </si>
  <si>
    <t>1222364882</t>
  </si>
  <si>
    <t>https://podminky.urs.cz/item/CS_URS_2025_01/342272225</t>
  </si>
  <si>
    <t>5,85" příčka WC, koupelna (čelo), dělící mezi koupelnou a kuchyní</t>
  </si>
  <si>
    <t>Mezisoučet</t>
  </si>
  <si>
    <t>4,15" dělící příčka mezi WC a koupelnou</t>
  </si>
  <si>
    <t>Součet</t>
  </si>
  <si>
    <t>342291111</t>
  </si>
  <si>
    <t>Ukotvení příček polyuretanovou pěnou, tl. příčky do 100 mm</t>
  </si>
  <si>
    <t>m</t>
  </si>
  <si>
    <t>527828950</t>
  </si>
  <si>
    <t>https://podminky.urs.cz/item/CS_URS_2025_01/342291111</t>
  </si>
  <si>
    <t>342291131</t>
  </si>
  <si>
    <t>Ukotvení příček plochými kotvami, do konstrukce betonové</t>
  </si>
  <si>
    <t>-1841015054</t>
  </si>
  <si>
    <t>https://podminky.urs.cz/item/CS_URS_2025_01/342291131</t>
  </si>
  <si>
    <t>5</t>
  </si>
  <si>
    <t>346244353</t>
  </si>
  <si>
    <t>Obezdívka koupelnových van ploch rovných z přesných pórobetonových tvárnic, na tenké maltové lože, tl. 75 mm</t>
  </si>
  <si>
    <t>-1408092152</t>
  </si>
  <si>
    <t>https://podminky.urs.cz/item/CS_URS_2025_01/346244353</t>
  </si>
  <si>
    <t>(1,2*2)*0,25+(0,7*2)*0,25" podezdívka vaničky</t>
  </si>
  <si>
    <t>6</t>
  </si>
  <si>
    <t>Úpravy povrchů, podlahy a osazování výplní</t>
  </si>
  <si>
    <t>611131121</t>
  </si>
  <si>
    <t>Podkladní a spojovací vrstva vnitřních omítaných ploch penetrace disperzní nanášená ručně stropů</t>
  </si>
  <si>
    <t>1960268847</t>
  </si>
  <si>
    <t>https://podminky.urs.cz/item/CS_URS_2025_01/611131121</t>
  </si>
  <si>
    <t>45" oprava omítek stropů 100%</t>
  </si>
  <si>
    <t>7</t>
  </si>
  <si>
    <t>611135011</t>
  </si>
  <si>
    <t>Vyrovnání nerovností podkladu vnitřních omítaných ploch tmelem, tl. do 2 mm stropů</t>
  </si>
  <si>
    <t>-1529606432</t>
  </si>
  <si>
    <t>https://podminky.urs.cz/item/CS_URS_2025_01/611135011</t>
  </si>
  <si>
    <t>8</t>
  </si>
  <si>
    <t>611142001</t>
  </si>
  <si>
    <t>Pletivo vnitřních ploch v ploše nebo pruzích, na plném podkladu sklovláknité vtlačené do tmelu včetně tmelu stropů</t>
  </si>
  <si>
    <t>-252191122</t>
  </si>
  <si>
    <t>https://podminky.urs.cz/item/CS_URS_2025_01/611142001</t>
  </si>
  <si>
    <t>9</t>
  </si>
  <si>
    <t>611321131</t>
  </si>
  <si>
    <t>Vápenocementový štuk vnitřních ploch tloušťky do 3 mm vodorovných konstrukcí stropů rovných</t>
  </si>
  <si>
    <t>-600300745</t>
  </si>
  <si>
    <t>https://podminky.urs.cz/item/CS_URS_2025_01/611321131</t>
  </si>
  <si>
    <t>10</t>
  </si>
  <si>
    <t>612131121</t>
  </si>
  <si>
    <t>Podkladní a spojovací vrstva vnitřních omítaných ploch penetrace disperzní nanášená ručně stěn</t>
  </si>
  <si>
    <t>-557191016</t>
  </si>
  <si>
    <t>https://podminky.urs.cz/item/CS_URS_2025_01/612131121</t>
  </si>
  <si>
    <t>121" oprava omítek stěn do 100%</t>
  </si>
  <si>
    <t>11</t>
  </si>
  <si>
    <t>612135011</t>
  </si>
  <si>
    <t>Vyrovnání nerovností podkladu vnitřních omítaných ploch tmelem, tl. do 2 mm stěn</t>
  </si>
  <si>
    <t>475599971</t>
  </si>
  <si>
    <t>https://podminky.urs.cz/item/CS_URS_2025_01/612135011</t>
  </si>
  <si>
    <t>612135101</t>
  </si>
  <si>
    <t>Hrubá výplň rýh maltou jakékoli šířky rýhy ve stěnách</t>
  </si>
  <si>
    <t>-813064776</t>
  </si>
  <si>
    <t>https://podminky.urs.cz/item/CS_URS_2025_01/612135101</t>
  </si>
  <si>
    <t>13</t>
  </si>
  <si>
    <t>612142001</t>
  </si>
  <si>
    <t>Pletivo vnitřních ploch v ploše nebo pruzích, na plném podkladu sklovláknité vtlačené do tmelu včetně tmelu stěn</t>
  </si>
  <si>
    <t>-1722155815</t>
  </si>
  <si>
    <t>https://podminky.urs.cz/item/CS_URS_2025_01/612142001</t>
  </si>
  <si>
    <t>14</t>
  </si>
  <si>
    <t>612311131</t>
  </si>
  <si>
    <t>Vápenný štuk vnitřních ploch tloušťky do 3 mm svislých konstrukcí stěn</t>
  </si>
  <si>
    <t>593280515</t>
  </si>
  <si>
    <t>https://podminky.urs.cz/item/CS_URS_2025_01/612311131</t>
  </si>
  <si>
    <t>15</t>
  </si>
  <si>
    <t>612321121</t>
  </si>
  <si>
    <t>Omítka vápenocementová vnitřních ploch nanášená ručně jednovrstvá, tloušťky do 10 mm hladká svislých konstrukcí stěn</t>
  </si>
  <si>
    <t>1462028269</t>
  </si>
  <si>
    <t>https://podminky.urs.cz/item/CS_URS_2025_01/612321121</t>
  </si>
  <si>
    <t>17,5" WC a koupelna</t>
  </si>
  <si>
    <t>1,8" kuchyň</t>
  </si>
  <si>
    <t>16</t>
  </si>
  <si>
    <t>619991011</t>
  </si>
  <si>
    <t>Zakrytí vnitřních ploch před znečištěním PE fólií včetně pozdějšího odkrytí samostatných konstrukcí a prvků</t>
  </si>
  <si>
    <t>-143803924</t>
  </si>
  <si>
    <t>https://podminky.urs.cz/item/CS_URS_2025_01/619991011</t>
  </si>
  <si>
    <t>17</t>
  </si>
  <si>
    <t>619995001</t>
  </si>
  <si>
    <t>Začištění omítek (s dodáním hmot) kolem oken, dveří, podlah, obkladů apod.</t>
  </si>
  <si>
    <t>-867719599</t>
  </si>
  <si>
    <t>https://podminky.urs.cz/item/CS_URS_2025_01/619995001</t>
  </si>
  <si>
    <t>18</t>
  </si>
  <si>
    <t>632451111</t>
  </si>
  <si>
    <t>Potěr cementový samonivelační ze suchých směsí tloušťky přes 25 do 30 mm</t>
  </si>
  <si>
    <t>221463460</t>
  </si>
  <si>
    <t>https://podminky.urs.cz/item/CS_URS_2025_01/632451111</t>
  </si>
  <si>
    <t>1" vyrovnání podlahy pod vaničkou</t>
  </si>
  <si>
    <t>19</t>
  </si>
  <si>
    <t>642944121</t>
  </si>
  <si>
    <t>Osazení ocelových dveřních zárubní lisovaných nebo z úhelníků dodatečně s vybetonováním prahu, plochy do 2,5 m2</t>
  </si>
  <si>
    <t>kus</t>
  </si>
  <si>
    <t>122413198</t>
  </si>
  <si>
    <t>https://podminky.urs.cz/item/CS_URS_2025_01/642944121</t>
  </si>
  <si>
    <t>20</t>
  </si>
  <si>
    <t>M</t>
  </si>
  <si>
    <t>55331431</t>
  </si>
  <si>
    <t>zárubeň jednokřídlá ocelová pro dodatečnou montáž tl stěny 75-100mm rozměru 700/1970, 2100mm</t>
  </si>
  <si>
    <t>2049670024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</si>
  <si>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</si>
  <si>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</si>
  <si>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</si>
  <si>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-2038816934</t>
  </si>
  <si>
    <t>https://podminky.urs.cz/item/CS_URS_2025_01/949101111</t>
  </si>
  <si>
    <t>22</t>
  </si>
  <si>
    <t>952901105</t>
  </si>
  <si>
    <t>Čištění budov při provádění oprav a udržovacích prací oken dvojitých nebo zdvojených omytím, plochy do do 0,6 m2</t>
  </si>
  <si>
    <t>-106111914</t>
  </si>
  <si>
    <t>https://podminky.urs.cz/item/CS_URS_2025_01/952901105</t>
  </si>
  <si>
    <t>23</t>
  </si>
  <si>
    <t>952901114</t>
  </si>
  <si>
    <t>Vyčištění budov nebo objektů před předáním do užívání budov bytové nebo občanské výstavby, světlé výšky podlaží přes 4 m</t>
  </si>
  <si>
    <t>314928309</t>
  </si>
  <si>
    <t>https://podminky.urs.cz/item/CS_URS_2025_01/952901114</t>
  </si>
  <si>
    <t>24</t>
  </si>
  <si>
    <t>952902031</t>
  </si>
  <si>
    <t>Čištění budov při provádění oprav a udržovacích prací podlah hladkých omytím</t>
  </si>
  <si>
    <t>315933770</t>
  </si>
  <si>
    <t>https://podminky.urs.cz/item/CS_URS_2025_01/952902031</t>
  </si>
  <si>
    <t>25</t>
  </si>
  <si>
    <t>962031132</t>
  </si>
  <si>
    <t>Bourání příček nebo přizdívek z cihel pálených plných nebo dutých, tl. do 100 mm</t>
  </si>
  <si>
    <t>1577955362</t>
  </si>
  <si>
    <t>https://podminky.urs.cz/item/CS_URS_2025_01/962031132</t>
  </si>
  <si>
    <t>(1,2*2)*0,35+(0,7*2)*0,35" podezdívka vaničky</t>
  </si>
  <si>
    <t>1,5*2,5-1,6" příčka mezi kuchyní a obývacím pokojem</t>
  </si>
  <si>
    <t>26</t>
  </si>
  <si>
    <t>962084130</t>
  </si>
  <si>
    <t>Bourání příček nebo přizdívek deskových, umakartových, sololitových apod., tl. do 50 mm</t>
  </si>
  <si>
    <t>-201288937</t>
  </si>
  <si>
    <t>https://podminky.urs.cz/item/CS_URS_2025_01/962084130</t>
  </si>
  <si>
    <t>27</t>
  </si>
  <si>
    <t>965046111</t>
  </si>
  <si>
    <t>Broušení stávajících betonových podlah úběr do 3 mm</t>
  </si>
  <si>
    <t>1743853960</t>
  </si>
  <si>
    <t>https://podminky.urs.cz/item/CS_URS_2025_01/965046111</t>
  </si>
  <si>
    <t>28</t>
  </si>
  <si>
    <t>968072455</t>
  </si>
  <si>
    <t>Vybourání kovových rámů oken s křídly, dveřních zárubní, vrat, stěn, ostění nebo obkladů dveřních zárubní, plochy do 2 m2</t>
  </si>
  <si>
    <t>963379442</t>
  </si>
  <si>
    <t>https://podminky.urs.cz/item/CS_URS_2025_01/968072455</t>
  </si>
  <si>
    <t>1,2*2+1,6</t>
  </si>
  <si>
    <t>29</t>
  </si>
  <si>
    <t>974049121</t>
  </si>
  <si>
    <t>Vysekání rýh v betonových zdech do hl. 30 mm a šířky do 30 mm</t>
  </si>
  <si>
    <t>-117387593</t>
  </si>
  <si>
    <t>https://podminky.urs.cz/item/CS_URS_2025_01/974049121</t>
  </si>
  <si>
    <t>30</t>
  </si>
  <si>
    <t>974049122</t>
  </si>
  <si>
    <t>Vysekání rýh v betonových zdech do hl. 30 mm a šířky do 70 mm</t>
  </si>
  <si>
    <t>-376519604</t>
  </si>
  <si>
    <t>https://podminky.urs.cz/item/CS_URS_2025_01/974049122</t>
  </si>
  <si>
    <t>31</t>
  </si>
  <si>
    <t>977343111</t>
  </si>
  <si>
    <t>Frézování drážek pro vodiče ve stropech nebo klenbách z betonu, rozměru do 30x30 mm</t>
  </si>
  <si>
    <t>798968468</t>
  </si>
  <si>
    <t>https://podminky.urs.cz/item/CS_URS_2025_01/977343111</t>
  </si>
  <si>
    <t>32</t>
  </si>
  <si>
    <t>977343211</t>
  </si>
  <si>
    <t>Frézování drážek pro vodiče v podlahách z betonu, rozměru do 30x30 mm</t>
  </si>
  <si>
    <t>2121252633</t>
  </si>
  <si>
    <t>https://podminky.urs.cz/item/CS_URS_2025_01/977343211</t>
  </si>
  <si>
    <t>33</t>
  </si>
  <si>
    <t>977343212</t>
  </si>
  <si>
    <t>Frézování drážek pro vodiče v podlahách z betonu, rozměru do 50x50 mm</t>
  </si>
  <si>
    <t>508422741</t>
  </si>
  <si>
    <t>https://podminky.urs.cz/item/CS_URS_2025_01/977343212</t>
  </si>
  <si>
    <t>34</t>
  </si>
  <si>
    <t>978021191</t>
  </si>
  <si>
    <t>Otlučení cementových vnitřních ploch stěn, v rozsahu do 100 %</t>
  </si>
  <si>
    <t>1452994814</t>
  </si>
  <si>
    <t>https://podminky.urs.cz/item/CS_URS_2025_01/978021191</t>
  </si>
  <si>
    <t>6,7" omítky pod keramický obklad</t>
  </si>
  <si>
    <t>35</t>
  </si>
  <si>
    <t>978035117</t>
  </si>
  <si>
    <t>Odstranění tenkovrstvých omítek nebo štuku tloušťky do 2 mm obroušením, rozsahu přes 50 do 100%</t>
  </si>
  <si>
    <t>-694470816</t>
  </si>
  <si>
    <t>https://podminky.urs.cz/item/CS_URS_2025_01/978035117</t>
  </si>
  <si>
    <t>997</t>
  </si>
  <si>
    <t>Přesun sutě</t>
  </si>
  <si>
    <t>36</t>
  </si>
  <si>
    <t>997002511</t>
  </si>
  <si>
    <t>Vodorovné přemístění suti a vybouraných hmot bez naložení, se složením a hrubým urovnáním na vzdálenost do 1 km</t>
  </si>
  <si>
    <t>t</t>
  </si>
  <si>
    <t>1440289090</t>
  </si>
  <si>
    <t>https://podminky.urs.cz/item/CS_URS_2025_01/997002511</t>
  </si>
  <si>
    <t>37</t>
  </si>
  <si>
    <t>997002519</t>
  </si>
  <si>
    <t>Vodorovné přemístění suti a vybouraných hmot bez naložení, se složením a hrubým urovnáním Příplatek k ceně za každý další započatý 1 km přes 1 km</t>
  </si>
  <si>
    <t>718046124</t>
  </si>
  <si>
    <t>https://podminky.urs.cz/item/CS_URS_2025_01/997002519</t>
  </si>
  <si>
    <t>4,806*20</t>
  </si>
  <si>
    <t>38</t>
  </si>
  <si>
    <t>997002611</t>
  </si>
  <si>
    <t>Nakládání suti a vybouraných hmot na dopravní prostředek pro vodorovné přemístění</t>
  </si>
  <si>
    <t>28547594</t>
  </si>
  <si>
    <t>https://podminky.urs.cz/item/CS_URS_2025_01/997002611</t>
  </si>
  <si>
    <t>39</t>
  </si>
  <si>
    <t>997013157</t>
  </si>
  <si>
    <t>Vnitrostaveništní doprava suti a vybouraných hmot vodorovně do 50 m s naložením s omezením mechanizace pro budovy a haly výšky přes 21 do 24 m</t>
  </si>
  <si>
    <t>246144425</t>
  </si>
  <si>
    <t>https://podminky.urs.cz/item/CS_URS_2025_01/997013157</t>
  </si>
  <si>
    <t>40</t>
  </si>
  <si>
    <t>997013219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</si>
  <si>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</si>
  <si>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-1745679225</t>
  </si>
  <si>
    <t>https://podminky.urs.cz/item/CS_URS_2025_01/997013219</t>
  </si>
  <si>
    <t>41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</si>
  <si>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</si>
  <si>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</si>
  <si>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1353088772</t>
  </si>
  <si>
    <t>https://podminky.urs.cz/item/CS_URS_2025_01/997013609</t>
  </si>
  <si>
    <t>42</t>
  </si>
  <si>
    <t>997013813</t>
  </si>
  <si>
    <t>Poplatek za uložení stavebního odpadu na skládce (skládkovné) z plastických hmot zatříděného do Katalogu odpadů pod kódem 17 02 03</t>
  </si>
  <si>
    <t>-764458945</t>
  </si>
  <si>
    <t>https://podminky.urs.cz/item/CS_URS_2025_01/997013813</t>
  </si>
  <si>
    <t>998</t>
  </si>
  <si>
    <t>Přesun hmot</t>
  </si>
  <si>
    <t>43</t>
  </si>
  <si>
    <t>998018003</t>
  </si>
  <si>
    <t>Přesun hmot pro budovy občanské výstavby, bydlení, výrobu a služby ruční (bez užití mechanizace) vodorovná dopravní vzdálenost do 100 m pro budovy s jakoukoliv nosnou konstrukcí výšky přes 12 do 24 m</t>
  </si>
  <si>
    <t>-651186598</t>
  </si>
  <si>
    <t>https://podminky.urs.cz/item/CS_URS_2025_01/998018003</t>
  </si>
  <si>
    <t>PSV</t>
  </si>
  <si>
    <t>Práce a dodávky PSV</t>
  </si>
  <si>
    <t>711</t>
  </si>
  <si>
    <t>Izolace proti vodě, vlhkosti a plynům</t>
  </si>
  <si>
    <t>44</t>
  </si>
  <si>
    <t>711113117</t>
  </si>
  <si>
    <t>Izolace proti zemní vlhkosti natěradly a tmely za studena na ploše vodorovné V těsnicí stěrkou jednosložkovu na bázi cementu</t>
  </si>
  <si>
    <t>2130181486</t>
  </si>
  <si>
    <t>https://podminky.urs.cz/item/CS_URS_2025_01/711113117</t>
  </si>
  <si>
    <t>45</t>
  </si>
  <si>
    <t>711113127</t>
  </si>
  <si>
    <t>Izolace proti zemní vlhkosti natěradly a tmely za studena na ploše svislé S těsnicí stěrkou jednosložkovu na bázi cementu</t>
  </si>
  <si>
    <t>-1062639513</t>
  </si>
  <si>
    <t>https://podminky.urs.cz/item/CS_URS_2025_01/711113127</t>
  </si>
  <si>
    <t>7,4+5*0,15" Izolace okolo vany (vaničky) (v. 2m), za umyvadlem (v. 1,5m) a sokl 15cm</t>
  </si>
  <si>
    <t>46</t>
  </si>
  <si>
    <t>711199101</t>
  </si>
  <si>
    <t>Provedení izolace proti zemní vlhkosti hydroizolační stěrkou doplňků vodotěsné těsnící pásky pro dilatační a styčné spáry</t>
  </si>
  <si>
    <t>-1358250807</t>
  </si>
  <si>
    <t>https://podminky.urs.cz/item/CS_URS_2025_01/711199101</t>
  </si>
  <si>
    <t>47</t>
  </si>
  <si>
    <t>28355021</t>
  </si>
  <si>
    <t>páska pružná těsnící hydroizolační š do 100mm</t>
  </si>
  <si>
    <t>991134396</t>
  </si>
  <si>
    <t>13*1,1</t>
  </si>
  <si>
    <t>48</t>
  </si>
  <si>
    <t>998711313</t>
  </si>
  <si>
    <t>Přesun hmot pro izolace proti vodě, vlhkosti a plynům stanovený procentní sazbou (%) z ceny vodorovná dopravní vzdálenost do 50 m ruční (bez užití mechanizace) v objektech výšky přes 12 do 24 m</t>
  </si>
  <si>
    <t>%</t>
  </si>
  <si>
    <t>-476927108</t>
  </si>
  <si>
    <t>https://podminky.urs.cz/item/CS_URS_2025_01/998711313</t>
  </si>
  <si>
    <t>721</t>
  </si>
  <si>
    <t>Zdravotechnika - vnitřní kanalizace</t>
  </si>
  <si>
    <t>49</t>
  </si>
  <si>
    <t>721000001</t>
  </si>
  <si>
    <t>Demontáž a likvidace stávající kanalizace.</t>
  </si>
  <si>
    <t>soub.</t>
  </si>
  <si>
    <t>-1662225093</t>
  </si>
  <si>
    <t>50</t>
  </si>
  <si>
    <t>721174043</t>
  </si>
  <si>
    <t>Potrubí z trub polypropylenových připojovací DN 50</t>
  </si>
  <si>
    <t>1166814011</t>
  </si>
  <si>
    <t>https://podminky.urs.cz/item/CS_URS_2025_01/721174043</t>
  </si>
  <si>
    <t>51</t>
  </si>
  <si>
    <t>721174045</t>
  </si>
  <si>
    <t>Potrubí z trub polypropylenových připojovací DN 110</t>
  </si>
  <si>
    <t>1527810028</t>
  </si>
  <si>
    <t>https://podminky.urs.cz/item/CS_URS_2025_01/721174045</t>
  </si>
  <si>
    <t>52</t>
  </si>
  <si>
    <t>721194105</t>
  </si>
  <si>
    <t>Vyměření přípojek na potrubí vyvedení a upevnění odpadních výpustek DN 50</t>
  </si>
  <si>
    <t>710142832</t>
  </si>
  <si>
    <t>https://podminky.urs.cz/item/CS_URS_2025_01/721194105</t>
  </si>
  <si>
    <t>53</t>
  </si>
  <si>
    <t>721194109</t>
  </si>
  <si>
    <t>Vyměření přípojek na potrubí vyvedení a upevnění odpadních výpustek DN 110</t>
  </si>
  <si>
    <t>672336543</t>
  </si>
  <si>
    <t>https://podminky.urs.cz/item/CS_URS_2025_01/721194109</t>
  </si>
  <si>
    <t>54</t>
  </si>
  <si>
    <t>721229111</t>
  </si>
  <si>
    <t>Zápachové uzávěrky montáž zápachových uzávěrek ostatních typů do DN 50</t>
  </si>
  <si>
    <t>-1141118297</t>
  </si>
  <si>
    <t>https://podminky.urs.cz/item/CS_URS_2025_01/721229111</t>
  </si>
  <si>
    <t>55</t>
  </si>
  <si>
    <t>55161830</t>
  </si>
  <si>
    <t>uzávěrka zápachová pro pračku a myčku podomítková DN 40/50 nerez</t>
  </si>
  <si>
    <t>1307505584</t>
  </si>
  <si>
    <t>56</t>
  </si>
  <si>
    <t>721290111</t>
  </si>
  <si>
    <t>Zkouška těsnosti kanalizace v objektech vodou do DN 125</t>
  </si>
  <si>
    <t>437011471</t>
  </si>
  <si>
    <t>https://podminky.urs.cz/item/CS_URS_2025_01/721290111</t>
  </si>
  <si>
    <t>57</t>
  </si>
  <si>
    <t>998721213</t>
  </si>
  <si>
    <t>Přesun hmot pro vnitřní kanalizaci stanovený procentní sazbou (%) z ceny vodorovná dopravní vzdálenost do 50 m s omezením mechanizace v objektech výšky přes 12 do 24 m</t>
  </si>
  <si>
    <t>-415983978</t>
  </si>
  <si>
    <t>https://podminky.urs.cz/item/CS_URS_2025_01/998721213</t>
  </si>
  <si>
    <t>722</t>
  </si>
  <si>
    <t>Zdravotechnika - vnitřní vodovod</t>
  </si>
  <si>
    <t>58</t>
  </si>
  <si>
    <t>722130801</t>
  </si>
  <si>
    <t>Demontáž potrubí z ocelových trubek pozinkovaných závitových do DN 25</t>
  </si>
  <si>
    <t>1749000575</t>
  </si>
  <si>
    <t>https://podminky.urs.cz/item/CS_URS_2025_01/722130801</t>
  </si>
  <si>
    <t>59</t>
  </si>
  <si>
    <t>722170801</t>
  </si>
  <si>
    <t>Demontáž rozvodů vody z plastů do Ø 25 mm</t>
  </si>
  <si>
    <t>-413196063</t>
  </si>
  <si>
    <t>https://podminky.urs.cz/item/CS_URS_2025_01/722170801</t>
  </si>
  <si>
    <t>60</t>
  </si>
  <si>
    <t>722176112</t>
  </si>
  <si>
    <t>Montáž potrubí z plastových trub svařovaných polyfuzně D přes 16 do 20 mm</t>
  </si>
  <si>
    <t>1913632415</t>
  </si>
  <si>
    <t>https://podminky.urs.cz/item/CS_URS_2025_01/722176112</t>
  </si>
  <si>
    <t>61</t>
  </si>
  <si>
    <t>28615100</t>
  </si>
  <si>
    <t>trubka tlaková PPR řada PN 10 20x2,2x4000mm</t>
  </si>
  <si>
    <t>-645284152</t>
  </si>
  <si>
    <t>13*1,03 'Přepočtené koeficientem množství</t>
  </si>
  <si>
    <t>62</t>
  </si>
  <si>
    <t>722181211</t>
  </si>
  <si>
    <t>Ochrana potrubí termoizolačními trubicemi z pěnového polyetylenu PE přilepenými v příčných a podélných spojích, tloušťky izolace do 6 mm, vnitřního průměru izolace DN do 22 mm</t>
  </si>
  <si>
    <t>-1380827175</t>
  </si>
  <si>
    <t>https://podminky.urs.cz/item/CS_URS_2025_01/722181211</t>
  </si>
  <si>
    <t>63</t>
  </si>
  <si>
    <t>722220111</t>
  </si>
  <si>
    <t>Armatury s jedním závitem nástěnky pro výtokový ventil G 1/2"</t>
  </si>
  <si>
    <t>-1310446219</t>
  </si>
  <si>
    <t>https://podminky.urs.cz/item/CS_URS_2025_01/722220111</t>
  </si>
  <si>
    <t>64</t>
  </si>
  <si>
    <t>722220121</t>
  </si>
  <si>
    <t>Armatury s jedním závitem nástěnky pro baterii G 1/2"</t>
  </si>
  <si>
    <t>pár</t>
  </si>
  <si>
    <t>1687068954</t>
  </si>
  <si>
    <t>https://podminky.urs.cz/item/CS_URS_2025_01/722220121</t>
  </si>
  <si>
    <t>65</t>
  </si>
  <si>
    <t>722290246</t>
  </si>
  <si>
    <t>Zkoušky, proplach a desinfekce vodovodního potrubí zkoušky těsnosti vodovodního potrubí plastového do DN 40</t>
  </si>
  <si>
    <t>-2011270292</t>
  </si>
  <si>
    <t>https://podminky.urs.cz/item/CS_URS_2025_01/722290246</t>
  </si>
  <si>
    <t>66</t>
  </si>
  <si>
    <t>998722213</t>
  </si>
  <si>
    <t>Přesun hmot pro vnitřní vodovod stanovený procentní sazbou (%) z ceny vodorovná dopravní vzdálenost do 50 m s omezením mechanizace v objektech výšky přes 12 do 24 m</t>
  </si>
  <si>
    <t>768063201</t>
  </si>
  <si>
    <t>https://podminky.urs.cz/item/CS_URS_2025_01/998722213</t>
  </si>
  <si>
    <t>725</t>
  </si>
  <si>
    <t>Zdravotechnika - zařizovací předměty</t>
  </si>
  <si>
    <t>67</t>
  </si>
  <si>
    <t>725110811</t>
  </si>
  <si>
    <t>Demontáž klozetů splachovacíchch s nádrží nebo tlakovým splachovačem</t>
  </si>
  <si>
    <t>soubor</t>
  </si>
  <si>
    <t>315864615</t>
  </si>
  <si>
    <t>68</t>
  </si>
  <si>
    <t>725119122</t>
  </si>
  <si>
    <t>Zařízení záchodů montáž klozetových mís kombi</t>
  </si>
  <si>
    <t>904828125</t>
  </si>
  <si>
    <t>https://podminky.urs.cz/item/CS_URS_2025_01/725119122</t>
  </si>
  <si>
    <t>69</t>
  </si>
  <si>
    <t>64232071</t>
  </si>
  <si>
    <t>klozet keramický kombinovaný hluboké splachování odpad šikmý bílý 630x400x770mm</t>
  </si>
  <si>
    <t>-42264183</t>
  </si>
  <si>
    <t>70</t>
  </si>
  <si>
    <t>725210821</t>
  </si>
  <si>
    <t>Demontáž umyvadel bez výtokových armatur umyvadel</t>
  </si>
  <si>
    <t>698422786</t>
  </si>
  <si>
    <t>71</t>
  </si>
  <si>
    <t>725219102</t>
  </si>
  <si>
    <t>Umyvadla montáž umyvadel ostatních typů na šrouby</t>
  </si>
  <si>
    <t>-920483859</t>
  </si>
  <si>
    <t>https://podminky.urs.cz/item/CS_URS_2025_01/725219102</t>
  </si>
  <si>
    <t>72</t>
  </si>
  <si>
    <t>64211045</t>
  </si>
  <si>
    <t>umyvadlo keramické závěsné bílé š 550mm</t>
  </si>
  <si>
    <t>768683149</t>
  </si>
  <si>
    <t>73</t>
  </si>
  <si>
    <t>725240812</t>
  </si>
  <si>
    <t>Demontáž sprchových kabin a vaniček bez výtokových armatur vaniček</t>
  </si>
  <si>
    <t>1160934093</t>
  </si>
  <si>
    <t>https://podminky.urs.cz/item/CS_URS_2025_01/725240812</t>
  </si>
  <si>
    <t>74</t>
  </si>
  <si>
    <t>725241126</t>
  </si>
  <si>
    <t>Sprchové vaničky akrylátové obdélníkové 1200x730 mm</t>
  </si>
  <si>
    <t>1729999983</t>
  </si>
  <si>
    <t>https://podminky.urs.cz/item/CS_URS_2025_01/725241126</t>
  </si>
  <si>
    <t>75</t>
  </si>
  <si>
    <t>725244155</t>
  </si>
  <si>
    <t>Sprchové dveře a zástěny dveře sprchové do niky polorámové skleněné tl. 6 mm dveře otvíravé dvoukřídlové, na vaničku šířky 1200 mm</t>
  </si>
  <si>
    <t>-1797586221</t>
  </si>
  <si>
    <t>https://podminky.urs.cz/item/CS_URS_2025_01/725244155</t>
  </si>
  <si>
    <t>76</t>
  </si>
  <si>
    <t>725310823</t>
  </si>
  <si>
    <t>Demontáž dřezů jednodílných bez výtokových armatur vestavěných v kuchyňských sestavách</t>
  </si>
  <si>
    <t>-1027527580</t>
  </si>
  <si>
    <t>https://podminky.urs.cz/item/CS_URS_2025_01/725310823</t>
  </si>
  <si>
    <t>77</t>
  </si>
  <si>
    <t>725319111</t>
  </si>
  <si>
    <t>Dřezy bez výtokových armatur montáž dřezů ostatních typů</t>
  </si>
  <si>
    <t>-1494749571</t>
  </si>
  <si>
    <t>78</t>
  </si>
  <si>
    <t>55231079</t>
  </si>
  <si>
    <t>dřez nerez s odkládací ploškou vestavný matný 580x500mm</t>
  </si>
  <si>
    <t>923412023</t>
  </si>
  <si>
    <t>79</t>
  </si>
  <si>
    <t>725662800</t>
  </si>
  <si>
    <t>Demontáž infrazářičů elektrických</t>
  </si>
  <si>
    <t>-273550444</t>
  </si>
  <si>
    <t>https://podminky.urs.cz/item/CS_URS_2025_01/725662800</t>
  </si>
  <si>
    <t>80</t>
  </si>
  <si>
    <t>725819202</t>
  </si>
  <si>
    <t>Ventily montáž ventilů ostatních typů nástěnných G 3/4"</t>
  </si>
  <si>
    <t>-1109257563</t>
  </si>
  <si>
    <t>81</t>
  </si>
  <si>
    <t>55111982</t>
  </si>
  <si>
    <t>ventil rohový pračkový 3/4"</t>
  </si>
  <si>
    <t>1049526713</t>
  </si>
  <si>
    <t>82</t>
  </si>
  <si>
    <t>725820801</t>
  </si>
  <si>
    <t>Demontáž baterií nástěnných do G 3/4</t>
  </si>
  <si>
    <t>117471462</t>
  </si>
  <si>
    <t>https://podminky.urs.cz/item/CS_URS_2025_01/725820801</t>
  </si>
  <si>
    <t>83</t>
  </si>
  <si>
    <t>725820802</t>
  </si>
  <si>
    <t>Demontáž baterií stojánkových do 1 otvoru</t>
  </si>
  <si>
    <t>-1667925573</t>
  </si>
  <si>
    <t>https://podminky.urs.cz/item/CS_URS_2025_01/725820802</t>
  </si>
  <si>
    <t>84</t>
  </si>
  <si>
    <t>725829111</t>
  </si>
  <si>
    <t>Baterie dřezové montáž ostatních typů stojánkových G 1/2"</t>
  </si>
  <si>
    <t>-622910506</t>
  </si>
  <si>
    <t>https://podminky.urs.cz/item/CS_URS_2025_01/725829111</t>
  </si>
  <si>
    <t>85</t>
  </si>
  <si>
    <t>55143181</t>
  </si>
  <si>
    <t>baterie dřezová páková stojánková do 1 otvoru s otáčivým ústím dl ramínka 265mm</t>
  </si>
  <si>
    <t>1468165529</t>
  </si>
  <si>
    <t>86</t>
  </si>
  <si>
    <t>725829131.1</t>
  </si>
  <si>
    <t>Baterie umyvadlové montáž ostatních typů stojánkových G 1/2"</t>
  </si>
  <si>
    <t>264333384</t>
  </si>
  <si>
    <t>https://podminky.urs.cz/item/CS_URS_2025_01/725829131.1</t>
  </si>
  <si>
    <t>87</t>
  </si>
  <si>
    <t>55145686.1</t>
  </si>
  <si>
    <t>baterie umyvadlová stojánková páková</t>
  </si>
  <si>
    <t>-633808371</t>
  </si>
  <si>
    <t>88</t>
  </si>
  <si>
    <t>725839101</t>
  </si>
  <si>
    <t>Baterie vanové montáž ostatních typů nástěnných nebo stojánkových G 1/2"</t>
  </si>
  <si>
    <t>388824327</t>
  </si>
  <si>
    <t>https://podminky.urs.cz/item/CS_URS_2025_01/725839101</t>
  </si>
  <si>
    <t>89</t>
  </si>
  <si>
    <t>55144949</t>
  </si>
  <si>
    <t>baterie vanová/sprchová nástěnná páková 150mm chrom</t>
  </si>
  <si>
    <t>2002696692</t>
  </si>
  <si>
    <t>90</t>
  </si>
  <si>
    <t>725869218</t>
  </si>
  <si>
    <t>Zápachové uzávěrky zařizovacích předmětů montáž zápachových uzávěrek dřezových dvoudílných U-sifonů</t>
  </si>
  <si>
    <t>-2135818027</t>
  </si>
  <si>
    <t>https://podminky.urs.cz/item/CS_URS_2025_01/725869218</t>
  </si>
  <si>
    <t>91</t>
  </si>
  <si>
    <t>55161117</t>
  </si>
  <si>
    <t>uzávěrka zápachová dřezová s přípojkou pro myčku a pračku DN 40</t>
  </si>
  <si>
    <t>-839039719</t>
  </si>
  <si>
    <t>92</t>
  </si>
  <si>
    <t>55161620</t>
  </si>
  <si>
    <t>uzávěrka zápachová pro vany sprchových koutů samočisticí s kulovým kloubem na odtoku DN 40/50 a přepadovou trubicí</t>
  </si>
  <si>
    <t>-1329528703</t>
  </si>
  <si>
    <t>93</t>
  </si>
  <si>
    <t>55161314</t>
  </si>
  <si>
    <t>uzávěrka zápachová umyvadlová s přípojkou pračky DN 40</t>
  </si>
  <si>
    <t>-1904419616</t>
  </si>
  <si>
    <t>94</t>
  </si>
  <si>
    <t>998725213</t>
  </si>
  <si>
    <t>Přesun hmot pro zařizovací předměty stanovený procentní sazbou (%) z ceny vodorovná dopravní vzdálenost do 50 m s omezením mechanizace v objektech výšky přes 12 do 24 m</t>
  </si>
  <si>
    <t>477498158</t>
  </si>
  <si>
    <t>https://podminky.urs.cz/item/CS_URS_2025_01/998725213</t>
  </si>
  <si>
    <t>734</t>
  </si>
  <si>
    <t>Ústřední vytápění - armatury</t>
  </si>
  <si>
    <t>95</t>
  </si>
  <si>
    <t>734209103.1</t>
  </si>
  <si>
    <t>Demontáž a zpětná montáž termoregulačí hlavice</t>
  </si>
  <si>
    <t>CS ÚRS 2023 01</t>
  </si>
  <si>
    <t>-1900509080</t>
  </si>
  <si>
    <t>https://podminky.urs.cz/item/CS_URS_2023_01/734209103.1</t>
  </si>
  <si>
    <t>96</t>
  </si>
  <si>
    <t>734229143</t>
  </si>
  <si>
    <t>Ventily regulační závitové montáž ventilů jednotrubkových horizontálních soustav se směšovačem ostatních typů jednobodové připojení</t>
  </si>
  <si>
    <t>1741823712</t>
  </si>
  <si>
    <t>https://podminky.urs.cz/item/CS_URS_2025_01/734229143</t>
  </si>
  <si>
    <t>97</t>
  </si>
  <si>
    <t>998734213</t>
  </si>
  <si>
    <t>Přesun hmot pro armatury stanovený procentní sazbou (%) z ceny vodorovná dopravní vzdálenost do 50 m s omezením mechanizace v objektech výšky přes 12 do 24 m</t>
  </si>
  <si>
    <t>908473699</t>
  </si>
  <si>
    <t>https://podminky.urs.cz/item/CS_URS_2025_01/998734213</t>
  </si>
  <si>
    <t>741</t>
  </si>
  <si>
    <t>Elektroinstalace - silnoproud</t>
  </si>
  <si>
    <t>98</t>
  </si>
  <si>
    <t>741000001</t>
  </si>
  <si>
    <t xml:space="preserve">Dod + mont sklokeramické varné desky </t>
  </si>
  <si>
    <t>616714751</t>
  </si>
  <si>
    <t>99</t>
  </si>
  <si>
    <t>741000002</t>
  </si>
  <si>
    <t>Dod + mont vestavěné trouby</t>
  </si>
  <si>
    <t>-1789899645</t>
  </si>
  <si>
    <t>100</t>
  </si>
  <si>
    <t>741112002</t>
  </si>
  <si>
    <t>Montáž krabic elektroinstalačních bez napojení na trubky a lišty, demontáže a montáže víčka a přístroje protahovacích nebo odbočných zapuštěných plastových kruhových pro sádrokartonové příčky</t>
  </si>
  <si>
    <t>325806736</t>
  </si>
  <si>
    <t>https://podminky.urs.cz/item/CS_URS_2025_01/741112002</t>
  </si>
  <si>
    <t>101</t>
  </si>
  <si>
    <t>34571465</t>
  </si>
  <si>
    <t>krabice do dutých stěn PVC přístrojová kruhová D 70mm hluboká</t>
  </si>
  <si>
    <t>1443746893</t>
  </si>
  <si>
    <t>102</t>
  </si>
  <si>
    <t>741122015</t>
  </si>
  <si>
    <t>Montáž kabelů měděných bez ukončení uložených pod omítku plných kulatých (např. CYKY), počtu a průřezu žil 3x1,5 mm2</t>
  </si>
  <si>
    <t>802647816</t>
  </si>
  <si>
    <t>https://podminky.urs.cz/item/CS_URS_2025_01/741122015</t>
  </si>
  <si>
    <t>55" kabeláž světelných okruhů</t>
  </si>
  <si>
    <t>103</t>
  </si>
  <si>
    <t>34111030</t>
  </si>
  <si>
    <t>kabel instalační jádro Cu plné izolace PVC plášť PVC 450/750V (CYKY) 3x1,5mm2</t>
  </si>
  <si>
    <t>501456772</t>
  </si>
  <si>
    <t>55*1,15 'Přepočtené koeficientem množství</t>
  </si>
  <si>
    <t>104</t>
  </si>
  <si>
    <t>741122016</t>
  </si>
  <si>
    <t>Montáž kabelů měděných bez ukončení uložených pod omítku plných kulatých (např. CYKY), počtu a průřezu žil 3x2,5 až 6 mm2</t>
  </si>
  <si>
    <t>-360303500</t>
  </si>
  <si>
    <t>https://podminky.urs.cz/item/CS_URS_2025_01/741122016</t>
  </si>
  <si>
    <t>95" kabeláž zásuvkových okruhů</t>
  </si>
  <si>
    <t>105</t>
  </si>
  <si>
    <t>34111036</t>
  </si>
  <si>
    <t>kabel instalační jádro Cu plné izolace PVC plášť PVC 450/750V (CYKY) 3x2,5mm2</t>
  </si>
  <si>
    <t>-691775011</t>
  </si>
  <si>
    <t>95*1,15 'Přepočtené koeficientem množství</t>
  </si>
  <si>
    <t>106</t>
  </si>
  <si>
    <t>741122031</t>
  </si>
  <si>
    <t>Montáž kabelů měděných bez ukončení uložených pod omítku plných kulatých (např. CYKY), počtu a průřezu žil 5x1,5 až 2,5 mm2</t>
  </si>
  <si>
    <t>-813669340</t>
  </si>
  <si>
    <t>https://podminky.urs.cz/item/CS_URS_2025_01/741122031</t>
  </si>
  <si>
    <t>107</t>
  </si>
  <si>
    <t>34111090</t>
  </si>
  <si>
    <t>kabel instalační jádro Cu plné izolace PVC plášť PVC 450/750V (CYKY) 5x1,5mm2</t>
  </si>
  <si>
    <t>-2075601749</t>
  </si>
  <si>
    <t>12*1,15 'Přepočtené koeficientem množství</t>
  </si>
  <si>
    <t>108</t>
  </si>
  <si>
    <t>741125811.1</t>
  </si>
  <si>
    <t>Demontáž a likvidace kabeláže, svítidel, zásuvek, spínačů, rozvaděčů</t>
  </si>
  <si>
    <t>CS ÚRS 2024 01</t>
  </si>
  <si>
    <t>1669141016</t>
  </si>
  <si>
    <t>https://podminky.urs.cz/item/CS_URS_2024_01/741125811.1</t>
  </si>
  <si>
    <t>109</t>
  </si>
  <si>
    <t>741136201</t>
  </si>
  <si>
    <t>Propojení kabelů nebo vodičů odbočnicí litinovou kabelů nebo vodičů celoplastových počtu a průřezu žil do 1x120, 2x50, 3x16 mm2</t>
  </si>
  <si>
    <t>soub</t>
  </si>
  <si>
    <t>-1602966660</t>
  </si>
  <si>
    <t>https://podminky.urs.cz/item/CS_URS_2025_01/741136201</t>
  </si>
  <si>
    <t>110</t>
  </si>
  <si>
    <t>741210001.1</t>
  </si>
  <si>
    <t>Montáž rozvodnic oceloplechových nebo plastových bez zapojení vodičů běžných, hmotnosti do 20 kg</t>
  </si>
  <si>
    <t>1197402637</t>
  </si>
  <si>
    <t>https://podminky.urs.cz/item/CS_URS_2025_01/741210001.1</t>
  </si>
  <si>
    <t>111</t>
  </si>
  <si>
    <t>35711013</t>
  </si>
  <si>
    <t xml:space="preserve">rozvodnice nástěnná, plné dveře, IP41, 12 modulárních jednotek, vč. N/pE, včetně jističů a přepěťové ochrany </t>
  </si>
  <si>
    <t>-370885555</t>
  </si>
  <si>
    <t>112</t>
  </si>
  <si>
    <t>741310111</t>
  </si>
  <si>
    <t xml:space="preserve">Dodávka a montáž spínačů jedno nebo dvoupólových polozapuštěných nebo zapuštěných se zapojením vodičů bezšroubové připojení ovladačů, přístroj, rámeček, kryt (Tango, Opus, Prémium,...) </t>
  </si>
  <si>
    <t>756653097</t>
  </si>
  <si>
    <t>113</t>
  </si>
  <si>
    <t>741313001</t>
  </si>
  <si>
    <t>Dodávka a montáž zásuvek domovních se zapojením vodičů bezšroubové připojení polozapuštěných nebo zapuštěných 10/16 A, provedení 2P + PE, přístroj, rámeček, kryt (Tango, Opus, Prémium, ....)</t>
  </si>
  <si>
    <t>120332</t>
  </si>
  <si>
    <t>114</t>
  </si>
  <si>
    <t>741370002</t>
  </si>
  <si>
    <t>Montáž svítidel žárovkových se zapojením vodičů bytových nebo společenských místností stropních přisazených 1 zdroj se sklem</t>
  </si>
  <si>
    <t>-349162325</t>
  </si>
  <si>
    <t>115</t>
  </si>
  <si>
    <t>DAM.02785</t>
  </si>
  <si>
    <t>Plafoniera SOLA LED 24W 2208lm 4000K IP44 160° bílá</t>
  </si>
  <si>
    <t>-649410976</t>
  </si>
  <si>
    <t>116</t>
  </si>
  <si>
    <t>741370032</t>
  </si>
  <si>
    <t>Montáž svítidel žárovkových se zapojením vodičů bytových nebo společenských místností nástěnných přisazených 1 zdroj se sklem</t>
  </si>
  <si>
    <t>-653215519</t>
  </si>
  <si>
    <t>https://podminky.urs.cz/item/CS_URS_2025_01/741370032</t>
  </si>
  <si>
    <t>117</t>
  </si>
  <si>
    <t>34821275</t>
  </si>
  <si>
    <t>svítidlo interiérové žárovkové IP44 max. 60W E27</t>
  </si>
  <si>
    <t>-1377750117</t>
  </si>
  <si>
    <t>118</t>
  </si>
  <si>
    <t>741810001</t>
  </si>
  <si>
    <t>Zkoušky a prohlídky elektrických rozvodů a zařízení celková prohlídka a vyhotovení revizní zprávy pro objem montážních prací do 100 tis. Kč</t>
  </si>
  <si>
    <t>-1264092983</t>
  </si>
  <si>
    <t>119</t>
  </si>
  <si>
    <t>998741213</t>
  </si>
  <si>
    <t>Přesun hmot pro silnoproud stanovený procentní sazbou (%) z ceny vodorovná dopravní vzdálenost do 50 m s omezením mechanizace v objektech výšky přes 12 do 24 m</t>
  </si>
  <si>
    <t>-589581403</t>
  </si>
  <si>
    <t>https://podminky.urs.cz/item/CS_URS_2025_01/998741213</t>
  </si>
  <si>
    <t>742</t>
  </si>
  <si>
    <t>Elektroinstalace - slaboproud</t>
  </si>
  <si>
    <t>120</t>
  </si>
  <si>
    <t>742121001</t>
  </si>
  <si>
    <t>Montáž kabelů sdělovacích pro vnitřní rozvody počtu žil do 15</t>
  </si>
  <si>
    <t>-833450935</t>
  </si>
  <si>
    <t>https://podminky.urs.cz/item/CS_URS_2025_01/742121001</t>
  </si>
  <si>
    <t>121</t>
  </si>
  <si>
    <t>34121002</t>
  </si>
  <si>
    <t>kabel sdělovací jádro Cu plné izolace PVC plášť PVC 100V (SYKY) 1x2x0,5mm2</t>
  </si>
  <si>
    <t>-1277964505</t>
  </si>
  <si>
    <t>25*1,2 'Přepočtené koeficientem množství</t>
  </si>
  <si>
    <t>122</t>
  </si>
  <si>
    <t>742210121</t>
  </si>
  <si>
    <t>Montáž hlásiče automatického bodového</t>
  </si>
  <si>
    <t>1593173058</t>
  </si>
  <si>
    <t>123</t>
  </si>
  <si>
    <t>40483010</t>
  </si>
  <si>
    <t>detektor kouře a teploty kombinovaný bezdrátový</t>
  </si>
  <si>
    <t>-1630648809</t>
  </si>
  <si>
    <t>124</t>
  </si>
  <si>
    <t>742420121</t>
  </si>
  <si>
    <t>Montáž společné televizní antény televizní zásuvky koncové nebo průběžné</t>
  </si>
  <si>
    <t>-568716848</t>
  </si>
  <si>
    <t>125</t>
  </si>
  <si>
    <t>37451027</t>
  </si>
  <si>
    <t>zásuvka koncová TV/R/DATA pro kabelovou TV bez krabičky a bez víčka útlum 4,5dB</t>
  </si>
  <si>
    <t>-844884967</t>
  </si>
  <si>
    <t>126</t>
  </si>
  <si>
    <t>998742213</t>
  </si>
  <si>
    <t>Přesun hmot pro slaboproud stanovený procentní sazbou (%) z ceny vodorovná dopravní vzdálenost do 50 m s omezením mechanizace v objektech výšky přes 12 do 24 m</t>
  </si>
  <si>
    <t>623011830</t>
  </si>
  <si>
    <t>https://podminky.urs.cz/item/CS_URS_2025_01/998742213</t>
  </si>
  <si>
    <t>751</t>
  </si>
  <si>
    <t>Vzduchotechnika</t>
  </si>
  <si>
    <t>127</t>
  </si>
  <si>
    <t>751377011</t>
  </si>
  <si>
    <t>Montáž odsávacích stropů, zákrytů odsávacího zákrytu (digestoř) bytového vestavěného</t>
  </si>
  <si>
    <t>-1299173965</t>
  </si>
  <si>
    <t>128</t>
  </si>
  <si>
    <t>42958001</t>
  </si>
  <si>
    <t>odsavač par vestavěný (digestoř) nerez, max. výkon 640 m3/hod</t>
  </si>
  <si>
    <t>1069936057</t>
  </si>
  <si>
    <t>129</t>
  </si>
  <si>
    <t>751377811</t>
  </si>
  <si>
    <t>Demontáž odsávacích stropů, zákrytů odsávacího zákrytu (digestoř) bytového vestavěného</t>
  </si>
  <si>
    <t>-2029328530</t>
  </si>
  <si>
    <t>https://podminky.urs.cz/item/CS_URS_2025_01/751377811</t>
  </si>
  <si>
    <t>130</t>
  </si>
  <si>
    <t>751398031</t>
  </si>
  <si>
    <t>Montáž ostatních zařízení ventilační mřížky do 0,040 m2</t>
  </si>
  <si>
    <t>397186873</t>
  </si>
  <si>
    <t>https://podminky.urs.cz/item/CS_URS_2025_01/751398031</t>
  </si>
  <si>
    <t>131</t>
  </si>
  <si>
    <t>42972201</t>
  </si>
  <si>
    <t>ventil talířový pro přívod a odvod vzduchu plastový D 100mm</t>
  </si>
  <si>
    <t>-190141749</t>
  </si>
  <si>
    <t>132</t>
  </si>
  <si>
    <t>751398811</t>
  </si>
  <si>
    <t>Demontáž ostatních zařízení větrací mřížky z kruhového potrubí, průměru do 100 mm</t>
  </si>
  <si>
    <t>1368632666</t>
  </si>
  <si>
    <t>https://podminky.urs.cz/item/CS_URS_2025_01/751398811</t>
  </si>
  <si>
    <t>133</t>
  </si>
  <si>
    <t>751511121</t>
  </si>
  <si>
    <t>Montáž potrubí plechového skupiny I kruhového s přírubou tloušťky plechu 0,6 mm, průměru do 100 mm</t>
  </si>
  <si>
    <t>-635918062</t>
  </si>
  <si>
    <t>134</t>
  </si>
  <si>
    <t>42981010</t>
  </si>
  <si>
    <t>trouba spirálně vinutá Pz D 100mm, l=3000mm</t>
  </si>
  <si>
    <t>-837983377</t>
  </si>
  <si>
    <t>135</t>
  </si>
  <si>
    <t>998751212</t>
  </si>
  <si>
    <t>Přesun hmot pro vzduchotechniku stanovený procentní sazbou (%) z ceny vodorovná dopravní vzdálenost do 50 m s omezením mechanizace v objektech výšky přes 12 do 24 m</t>
  </si>
  <si>
    <t>1263642734</t>
  </si>
  <si>
    <t>https://podminky.urs.cz/item/CS_URS_2025_01/998751212</t>
  </si>
  <si>
    <t>763</t>
  </si>
  <si>
    <t>Konstrukce suché výstavby</t>
  </si>
  <si>
    <t>136</t>
  </si>
  <si>
    <t>763761201</t>
  </si>
  <si>
    <t>Montáž otvorových výplní dvířek, poklopů, štítových větracích oken</t>
  </si>
  <si>
    <t>-1588440442</t>
  </si>
  <si>
    <t>https://podminky.urs.cz/item/CS_URS_2025_01/763761201</t>
  </si>
  <si>
    <t>137</t>
  </si>
  <si>
    <t>59030714.1</t>
  </si>
  <si>
    <t>dvířka revizní jednokřídlá s automatickým zámkem 600x600mm</t>
  </si>
  <si>
    <t>-1539102786</t>
  </si>
  <si>
    <t>138</t>
  </si>
  <si>
    <t>998763212</t>
  </si>
  <si>
    <t>Přesun hmot pro dřevostavby stanovený procentní sazbou (%) z ceny vodorovná dopravní vzdálenost do 50 m s omezením mechanizace v objektech výšky přes 12 do 24 m</t>
  </si>
  <si>
    <t>1125300969</t>
  </si>
  <si>
    <t>https://podminky.urs.cz/item/CS_URS_2025_01/998763212</t>
  </si>
  <si>
    <t>766</t>
  </si>
  <si>
    <t>Konstrukce truhlářské</t>
  </si>
  <si>
    <t>139</t>
  </si>
  <si>
    <t>766231821</t>
  </si>
  <si>
    <t>Demontáž garnýží.</t>
  </si>
  <si>
    <t>1898606348</t>
  </si>
  <si>
    <t>140</t>
  </si>
  <si>
    <t>766411821</t>
  </si>
  <si>
    <t>Demontáž obložení stěn palubkami</t>
  </si>
  <si>
    <t>-1726365268</t>
  </si>
  <si>
    <t>https://podminky.urs.cz/item/CS_URS_2025_01/766411821</t>
  </si>
  <si>
    <t>141</t>
  </si>
  <si>
    <t>766491851</t>
  </si>
  <si>
    <t>Demontáž ostatních truhlářských konstrukcí prahů dveří jednokřídlových</t>
  </si>
  <si>
    <t>1338749110</t>
  </si>
  <si>
    <t>https://podminky.urs.cz/item/CS_URS_2025_01/766491851</t>
  </si>
  <si>
    <t>142</t>
  </si>
  <si>
    <t>766660001</t>
  </si>
  <si>
    <t>Montáž dveřních křídel dřevěných nebo plastových otevíravých do ocelové zárubně povrchově upravených jednokřídlových, šířky do 800 mm</t>
  </si>
  <si>
    <t>-1730397383</t>
  </si>
  <si>
    <t>143</t>
  </si>
  <si>
    <t>61161001</t>
  </si>
  <si>
    <t>dveře jednokřídlé voštinové povrch lakovaný plné 700x1970-2100mm</t>
  </si>
  <si>
    <t>791432243</t>
  </si>
  <si>
    <t>144</t>
  </si>
  <si>
    <t>61161007</t>
  </si>
  <si>
    <t>dveře jednokřídlé voštinové povrch lakovaný částečně prosklené 700x1970-2100mm</t>
  </si>
  <si>
    <t>1252863748</t>
  </si>
  <si>
    <t>145</t>
  </si>
  <si>
    <t>61161008</t>
  </si>
  <si>
    <t>dveře jednokřídlé voštinové povrch lakovaný částečně prosklené 800x1970-2100mm</t>
  </si>
  <si>
    <t>1841075351</t>
  </si>
  <si>
    <t>146</t>
  </si>
  <si>
    <t>766660021</t>
  </si>
  <si>
    <t>Montáž dveřních křídel dřevěných nebo plastových otevíravých do ocelové zárubně protipožárních jednokřídlových, šířky do 800 mm</t>
  </si>
  <si>
    <t>-1797507507</t>
  </si>
  <si>
    <t>https://podminky.urs.cz/item/CS_URS_2025_01/766660021</t>
  </si>
  <si>
    <t>147</t>
  </si>
  <si>
    <t>61165339</t>
  </si>
  <si>
    <t>dveře jednokřídlé dřevotřískové protipožární EI (EW) 30 D3 povrch lakovaný plné 800x1970-2100mm</t>
  </si>
  <si>
    <t>-714481094</t>
  </si>
  <si>
    <t>148</t>
  </si>
  <si>
    <t>766660728</t>
  </si>
  <si>
    <t>Montáž dveřních doplňků dveřního kování interiérového zámku</t>
  </si>
  <si>
    <t>-1427888218</t>
  </si>
  <si>
    <t>https://podminky.urs.cz/item/CS_URS_2025_01/766660728</t>
  </si>
  <si>
    <t>149</t>
  </si>
  <si>
    <t>54924002</t>
  </si>
  <si>
    <t>zámek zadlabací mezipokojový levý s dozickým klíčem rozteč 72x55mm</t>
  </si>
  <si>
    <t>1251636027</t>
  </si>
  <si>
    <t>150</t>
  </si>
  <si>
    <t>766660729</t>
  </si>
  <si>
    <t>Montáž dveřních doplňků dveřního kování interiérového štítku s klikou</t>
  </si>
  <si>
    <t>2006097176</t>
  </si>
  <si>
    <t>https://podminky.urs.cz/item/CS_URS_2025_01/766660729</t>
  </si>
  <si>
    <t>151</t>
  </si>
  <si>
    <t>54914123</t>
  </si>
  <si>
    <t>dveřní kování interiérové rozetové klika/klika</t>
  </si>
  <si>
    <t>-837810887</t>
  </si>
  <si>
    <t>152</t>
  </si>
  <si>
    <t>766660730</t>
  </si>
  <si>
    <t>Montáž dveřních doplňků dveřního kování interiérového WC kliky se zámkem</t>
  </si>
  <si>
    <t>-1401011718</t>
  </si>
  <si>
    <t>https://podminky.urs.cz/item/CS_URS_2025_01/766660730</t>
  </si>
  <si>
    <t>153</t>
  </si>
  <si>
    <t>54914124</t>
  </si>
  <si>
    <t>dveřní kování interiérové rozetové koule/klika</t>
  </si>
  <si>
    <t>-951920186</t>
  </si>
  <si>
    <t>154</t>
  </si>
  <si>
    <t>766663915</t>
  </si>
  <si>
    <t>Oprava dveřních křídel dřevěných ruční seříznutí dveřních křídel z měkkého dřeva</t>
  </si>
  <si>
    <t>972639800</t>
  </si>
  <si>
    <t>155</t>
  </si>
  <si>
    <t>766691914</t>
  </si>
  <si>
    <t>Ostatní práce vyvěšení nebo zavěšení křídel dřevěných dveřních, plochy do 2 m2</t>
  </si>
  <si>
    <t>-715799033</t>
  </si>
  <si>
    <t>https://podminky.urs.cz/item/CS_URS_2025_01/766691914</t>
  </si>
  <si>
    <t>156</t>
  </si>
  <si>
    <t>766692112</t>
  </si>
  <si>
    <t>Montáž ostatních truhlářských konstrukcí záclonových krytů povrchově upravených bez olištování, délky přes 1750 do 2700 mm</t>
  </si>
  <si>
    <t>1305141306</t>
  </si>
  <si>
    <t>157</t>
  </si>
  <si>
    <t>RMAT0007</t>
  </si>
  <si>
    <t>dodávka gárnyže</t>
  </si>
  <si>
    <t>ks</t>
  </si>
  <si>
    <t>-1451060792</t>
  </si>
  <si>
    <t>158</t>
  </si>
  <si>
    <t>766695212</t>
  </si>
  <si>
    <t>Montáž ostatních truhlářských konstrukcí prahů dveří jednokřídlových, šířky do 100 mm</t>
  </si>
  <si>
    <t>-1922096859</t>
  </si>
  <si>
    <t>159</t>
  </si>
  <si>
    <t>61187136</t>
  </si>
  <si>
    <t>práh dveřní dřevěný dubový tl 20mm dl 720mm š 100mm</t>
  </si>
  <si>
    <t>-1910251263</t>
  </si>
  <si>
    <t>160</t>
  </si>
  <si>
    <t>61187161</t>
  </si>
  <si>
    <t>práh dveřní dřevěný dubový tl 20mm dl 820mm š 150mm</t>
  </si>
  <si>
    <t>1598591065</t>
  </si>
  <si>
    <t>161</t>
  </si>
  <si>
    <t>766811112</t>
  </si>
  <si>
    <t>Montáž kuchyňských linek do 2400 mm, včetně pracovní desky a seřízení</t>
  </si>
  <si>
    <t>-1711640598</t>
  </si>
  <si>
    <t>162</t>
  </si>
  <si>
    <t>RMAT0005</t>
  </si>
  <si>
    <t>linka kuchyňská atypická do 2400 mm (tichý zavírací systém) včetně pracovní desky</t>
  </si>
  <si>
    <t>-749096542</t>
  </si>
  <si>
    <t>163</t>
  </si>
  <si>
    <t>766811222</t>
  </si>
  <si>
    <t>Montáž kuchyňských linek pracovní desky Příplatek k ceně za usazení varné desky (včetně silikonu)</t>
  </si>
  <si>
    <t>-570082294</t>
  </si>
  <si>
    <t>https://podminky.urs.cz/item/CS_URS_2025_01/766811222</t>
  </si>
  <si>
    <t>164</t>
  </si>
  <si>
    <t>766811223</t>
  </si>
  <si>
    <t>Montáž kuchyňských linek pracovní desky Příplatek k ceně za usazení dřezu (včetně silikonu)</t>
  </si>
  <si>
    <t>1404639186</t>
  </si>
  <si>
    <t>https://podminky.urs.cz/item/CS_URS_2025_01/766811223</t>
  </si>
  <si>
    <t>165</t>
  </si>
  <si>
    <t>766812840</t>
  </si>
  <si>
    <t>Demontáž kuchyňských linek dřevěných nebo kovových včetně skříněk uchycených na stěně, délky přes 1800 do 2100 mm</t>
  </si>
  <si>
    <t>-453289450</t>
  </si>
  <si>
    <t>https://podminky.urs.cz/item/CS_URS_2025_01/766812840</t>
  </si>
  <si>
    <t>166</t>
  </si>
  <si>
    <t>766821112</t>
  </si>
  <si>
    <t>Montáž nábytku vestavěného korpusu skříně policové dvoukřídlové</t>
  </si>
  <si>
    <t>305179337</t>
  </si>
  <si>
    <t>167</t>
  </si>
  <si>
    <t>RMAT0006</t>
  </si>
  <si>
    <t>skříňka zrcadlová , dveře L/P DEEP 600x15x56 cm bílá s osvětlením</t>
  </si>
  <si>
    <t>1872240301</t>
  </si>
  <si>
    <t>168</t>
  </si>
  <si>
    <t>766821122</t>
  </si>
  <si>
    <t>Montáž nábytku vestavěného korpusu skříně šatní dvoukřídlové</t>
  </si>
  <si>
    <t>755710571</t>
  </si>
  <si>
    <t>https://podminky.urs.cz/item/CS_URS_2025_01/766821122</t>
  </si>
  <si>
    <t>169</t>
  </si>
  <si>
    <t>61510104</t>
  </si>
  <si>
    <t>skříň potravinová dřevěná vysoká 1 dveřová 2500x600x510mm</t>
  </si>
  <si>
    <t>-1529496263</t>
  </si>
  <si>
    <t>170</t>
  </si>
  <si>
    <t>766825811</t>
  </si>
  <si>
    <t>Demontáž nábytku vestavěného skříní jednokřídlových</t>
  </si>
  <si>
    <t>-2004965199</t>
  </si>
  <si>
    <t>https://podminky.urs.cz/item/CS_URS_2025_01/766825811</t>
  </si>
  <si>
    <t>171</t>
  </si>
  <si>
    <t>998766213</t>
  </si>
  <si>
    <t>Přesun hmot pro konstrukce truhlářské stanovený procentní sazbou (%) z ceny vodorovná dopravní vzdálenost do 50 m s omezením mechanizace v objektech výšky přes 12 do 24 m</t>
  </si>
  <si>
    <t>1701992775</t>
  </si>
  <si>
    <t>https://podminky.urs.cz/item/CS_URS_2025_01/998766213</t>
  </si>
  <si>
    <t>767</t>
  </si>
  <si>
    <t>Konstrukce zámečnické</t>
  </si>
  <si>
    <t>172</t>
  </si>
  <si>
    <t>767612915</t>
  </si>
  <si>
    <t>Oprava a údržba oken seřízení dřevěného, plastového okna</t>
  </si>
  <si>
    <t>1847763568</t>
  </si>
  <si>
    <t>https://podminky.urs.cz/item/CS_URS_2025_01/767612915</t>
  </si>
  <si>
    <t>173</t>
  </si>
  <si>
    <t>998767213</t>
  </si>
  <si>
    <t>Přesun hmot pro zámečnické konstrukce stanovený procentní sazbou (%) z ceny vodorovná dopravní vzdálenost do 50 m s omezením mechanizace v objektech výšky přes 12 do 24 m</t>
  </si>
  <si>
    <t>1138298292</t>
  </si>
  <si>
    <t>https://podminky.urs.cz/item/CS_URS_2025_01/998767213</t>
  </si>
  <si>
    <t>771</t>
  </si>
  <si>
    <t>Podlahy z dlaždic</t>
  </si>
  <si>
    <t>174</t>
  </si>
  <si>
    <t>771121011</t>
  </si>
  <si>
    <t>Příprava podkladu před provedením dlažby nátěr penetrační na podlahu</t>
  </si>
  <si>
    <t>762084069</t>
  </si>
  <si>
    <t>2,3" dlažba v koupelně a WC</t>
  </si>
  <si>
    <t>175</t>
  </si>
  <si>
    <t>771151013</t>
  </si>
  <si>
    <t>Příprava podkladu před provedením dlažby samonivelační stěrka min. pevnosti 20 MPa, tloušťky přes 5 do 8 mm</t>
  </si>
  <si>
    <t>-892872093</t>
  </si>
  <si>
    <t>https://podminky.urs.cz/item/CS_URS_2025_01/771151013</t>
  </si>
  <si>
    <t>176</t>
  </si>
  <si>
    <t>771573810</t>
  </si>
  <si>
    <t>Demontáž podlah z dlaždic keramických lepených</t>
  </si>
  <si>
    <t>1799534247</t>
  </si>
  <si>
    <t>https://podminky.urs.cz/item/CS_URS_2025_01/771573810</t>
  </si>
  <si>
    <t>4,26" dlažba v kuchyni</t>
  </si>
  <si>
    <t>177</t>
  </si>
  <si>
    <t>771574416</t>
  </si>
  <si>
    <t>Montáž podlah z dlaždic keramických lepených cementovým flexibilním lepidlem hladkých, tloušťky do 10 mm přes 9 do 12 ks/m2</t>
  </si>
  <si>
    <t>-1117426613</t>
  </si>
  <si>
    <t>https://podminky.urs.cz/item/CS_URS_2025_01/771574416</t>
  </si>
  <si>
    <t>178</t>
  </si>
  <si>
    <t>LSS.TR735007</t>
  </si>
  <si>
    <t>dlaždice slinutá 298x298x9mm</t>
  </si>
  <si>
    <t>1814239868</t>
  </si>
  <si>
    <t>2,3*1,1" materiál plocha</t>
  </si>
  <si>
    <t>179</t>
  </si>
  <si>
    <t>771577151</t>
  </si>
  <si>
    <t>Montáž podlah z dlaždic keramických kladených do malty Příplatek k cenám za plochu do 5 m2 jednotlivě</t>
  </si>
  <si>
    <t>339808575</t>
  </si>
  <si>
    <t>180</t>
  </si>
  <si>
    <t>771577152</t>
  </si>
  <si>
    <t>Montáž podlah z dlaždic keramických kladených do malty Příplatek k cenám za podlahy v omezeném prostoru</t>
  </si>
  <si>
    <t>-1941624133</t>
  </si>
  <si>
    <t>181</t>
  </si>
  <si>
    <t>771591115</t>
  </si>
  <si>
    <t>Podlahy - dokončovací práce spárování silikonem</t>
  </si>
  <si>
    <t>-1606425308</t>
  </si>
  <si>
    <t>https://podminky.urs.cz/item/CS_URS_2025_01/771591115</t>
  </si>
  <si>
    <t>182</t>
  </si>
  <si>
    <t>771592011</t>
  </si>
  <si>
    <t>Čištění vnitřních ploch po položení dlažby podlah nebo schodišť chemickými prostředky</t>
  </si>
  <si>
    <t>-1742637321</t>
  </si>
  <si>
    <t>https://podminky.urs.cz/item/CS_URS_2025_01/771592011</t>
  </si>
  <si>
    <t>183</t>
  </si>
  <si>
    <t>998771213</t>
  </si>
  <si>
    <t>Přesun hmot pro podlahy z dlaždic stanovený procentní sazbou (%) z ceny vodorovná dopravní vzdálenost do 50 m s omezením mechanizace v objektech výšky přes 12 do 24 m</t>
  </si>
  <si>
    <t>533524571</t>
  </si>
  <si>
    <t>https://podminky.urs.cz/item/CS_URS_2025_01/998771213</t>
  </si>
  <si>
    <t>776</t>
  </si>
  <si>
    <t>Podlahy povlakové</t>
  </si>
  <si>
    <t>184</t>
  </si>
  <si>
    <t>776111116</t>
  </si>
  <si>
    <t>Příprava podkladu povlakových podlah a stěn broušení podlah stávajícího podkladu pro odstranění lepidla (po starých krytinách)</t>
  </si>
  <si>
    <t>1530294703</t>
  </si>
  <si>
    <t>https://podminky.urs.cz/item/CS_URS_2025_01/776111116</t>
  </si>
  <si>
    <t>185</t>
  </si>
  <si>
    <t>776121112</t>
  </si>
  <si>
    <t>Příprava podkladu povlakových podlah a stěn penetrace vodou ředitelná podlah</t>
  </si>
  <si>
    <t>1537357796</t>
  </si>
  <si>
    <t>186</t>
  </si>
  <si>
    <t>776141112</t>
  </si>
  <si>
    <t>Příprava podkladu povlakových podlah a stěn vyrovnání samonivelační stěrkou podlah min.pevnosti 20 MPa, tloušťky přes 3 do 5 mm</t>
  </si>
  <si>
    <t>-2093429038</t>
  </si>
  <si>
    <t>https://podminky.urs.cz/item/CS_URS_2025_01/776141112</t>
  </si>
  <si>
    <t>187</t>
  </si>
  <si>
    <t>776201812</t>
  </si>
  <si>
    <t>Demontáž povlakových podlahovin lepených ručně s podložkou</t>
  </si>
  <si>
    <t>2114333783</t>
  </si>
  <si>
    <t>188</t>
  </si>
  <si>
    <t>776231111</t>
  </si>
  <si>
    <t>Montáž podlahovin z vinylu lepením lamel nebo čtverců standardním lepidlem</t>
  </si>
  <si>
    <t>360978096</t>
  </si>
  <si>
    <t>https://podminky.urs.cz/item/CS_URS_2025_01/776231111</t>
  </si>
  <si>
    <t>189</t>
  </si>
  <si>
    <t>28411050</t>
  </si>
  <si>
    <t>dílec vinylový heterogenní úprava PUR třída zátěže 23/32/41, hořlavost Bfl S1, nášlapná vrstva 0,40mm tl 2,0mm</t>
  </si>
  <si>
    <t>-79116340</t>
  </si>
  <si>
    <t>42*1,1 'Přepočtené koeficientem množství</t>
  </si>
  <si>
    <t>190</t>
  </si>
  <si>
    <t>776410811</t>
  </si>
  <si>
    <t>Demontáž soklíků nebo lišt pryžových nebo plastových</t>
  </si>
  <si>
    <t>974941770</t>
  </si>
  <si>
    <t>https://podminky.urs.cz/item/CS_URS_2025_01/776410811</t>
  </si>
  <si>
    <t>191</t>
  </si>
  <si>
    <t>776411111</t>
  </si>
  <si>
    <t>Montáž soklíků lepením obvodových, výšky do 80 mm</t>
  </si>
  <si>
    <t>-596558289</t>
  </si>
  <si>
    <t>192</t>
  </si>
  <si>
    <t>28341071</t>
  </si>
  <si>
    <t>lišta soklová vinilová s HDF jádrem 15x56mm</t>
  </si>
  <si>
    <t>1482713471</t>
  </si>
  <si>
    <t>46,5*1,1</t>
  </si>
  <si>
    <t>193</t>
  </si>
  <si>
    <t>998776213</t>
  </si>
  <si>
    <t>Přesun hmot pro podlahy povlakové stanovený procentní sazbou (%) z ceny vodorovná dopravní vzdálenost do 50 m s omezením mechanizace v objektech výšky přes 12 do 24 m</t>
  </si>
  <si>
    <t>-1637129316</t>
  </si>
  <si>
    <t>https://podminky.urs.cz/item/CS_URS_2025_01/998776213</t>
  </si>
  <si>
    <t>781</t>
  </si>
  <si>
    <t>Dokončovací práce - obklady</t>
  </si>
  <si>
    <t>194</t>
  </si>
  <si>
    <t>781121011</t>
  </si>
  <si>
    <t>Příprava podkladu před provedením obkladu nátěr penetrační na stěnu</t>
  </si>
  <si>
    <t>280439505</t>
  </si>
  <si>
    <t>195</t>
  </si>
  <si>
    <t>781471810</t>
  </si>
  <si>
    <t>Demontáž obkladů z dlaždic keramických kladených do malty</t>
  </si>
  <si>
    <t>569341589</t>
  </si>
  <si>
    <t>https://podminky.urs.cz/item/CS_URS_2025_01/781471810</t>
  </si>
  <si>
    <t>6,7" demontáž keramického obkladu v kuchyni</t>
  </si>
  <si>
    <t>196</t>
  </si>
  <si>
    <t>781474113</t>
  </si>
  <si>
    <t>Montáž keramických obkladů stěn lepených cementovým flexibilním lepidlem hladkých přes 12 do 19 ks/m2</t>
  </si>
  <si>
    <t>875234741</t>
  </si>
  <si>
    <t>197</t>
  </si>
  <si>
    <t>59761071</t>
  </si>
  <si>
    <t>obklad keramický hladký přes 12 do 19ks/m2</t>
  </si>
  <si>
    <t>1125717120</t>
  </si>
  <si>
    <t>19,3*1,1</t>
  </si>
  <si>
    <t>198</t>
  </si>
  <si>
    <t>781477111</t>
  </si>
  <si>
    <t>Montáž obkladů vnitřních stěn z dlaždic keramických Příplatek k cenám za plochu do 10 m2 jednotlivě</t>
  </si>
  <si>
    <t>-407482159</t>
  </si>
  <si>
    <t>199</t>
  </si>
  <si>
    <t>781477112</t>
  </si>
  <si>
    <t>Montáž obkladů vnitřních stěn z dlaždic keramických Příplatek k cenám za obklady v omezeném prostoru</t>
  </si>
  <si>
    <t>-1417269270</t>
  </si>
  <si>
    <t>200</t>
  </si>
  <si>
    <t>781491822</t>
  </si>
  <si>
    <t>Odstranění obkladů - ostatní prvky vanová dvířka plastová lepená s rámem</t>
  </si>
  <si>
    <t>-111889685</t>
  </si>
  <si>
    <t>https://podminky.urs.cz/item/CS_URS_2025_01/781491822</t>
  </si>
  <si>
    <t>201</t>
  </si>
  <si>
    <t>781493111</t>
  </si>
  <si>
    <t>Obklad - dokončující práce profily ukončovací plastové lepené standardním lepidlem rohové</t>
  </si>
  <si>
    <t>219237788</t>
  </si>
  <si>
    <t>202</t>
  </si>
  <si>
    <t>781493511</t>
  </si>
  <si>
    <t>Obklad - dokončující práce profily ukončovací plastové lepené standardním lepidlem ukončovací</t>
  </si>
  <si>
    <t>1930359678</t>
  </si>
  <si>
    <t>203</t>
  </si>
  <si>
    <t>781493611</t>
  </si>
  <si>
    <t>Obklad - dokončující práce montáž vanových dvířek plastových lepených s rámem</t>
  </si>
  <si>
    <t>89218585</t>
  </si>
  <si>
    <t>https://podminky.urs.cz/item/CS_URS_2025_01/781493611</t>
  </si>
  <si>
    <t>204</t>
  </si>
  <si>
    <t>56245725</t>
  </si>
  <si>
    <t>dvířka vanová bílá 150x200mm</t>
  </si>
  <si>
    <t>-1029941388</t>
  </si>
  <si>
    <t>205</t>
  </si>
  <si>
    <t>781495115</t>
  </si>
  <si>
    <t>Obklad - dokončující práce ostatní práce spárování silikonem</t>
  </si>
  <si>
    <t>-1080566285</t>
  </si>
  <si>
    <t>https://podminky.urs.cz/item/CS_URS_2025_01/781495115</t>
  </si>
  <si>
    <t>206</t>
  </si>
  <si>
    <t>781495211</t>
  </si>
  <si>
    <t>Čištění vnitřních ploch po provedení obkladu stěn chemickými prostředky</t>
  </si>
  <si>
    <t>265351507</t>
  </si>
  <si>
    <t>https://podminky.urs.cz/item/CS_URS_2025_01/781495211</t>
  </si>
  <si>
    <t>207</t>
  </si>
  <si>
    <t>998781213</t>
  </si>
  <si>
    <t>Přesun hmot pro obklady keramické stanovený procentní sazbou (%) z ceny vodorovná dopravní vzdálenost do 50 m s omezením mechanizace v objektech výšky přes 12 do 24 m</t>
  </si>
  <si>
    <t>1177817084</t>
  </si>
  <si>
    <t>https://podminky.urs.cz/item/CS_URS_2025_01/998781213</t>
  </si>
  <si>
    <t>783</t>
  </si>
  <si>
    <t>Dokončovací práce - nátěry</t>
  </si>
  <si>
    <t>208</t>
  </si>
  <si>
    <t>783000125</t>
  </si>
  <si>
    <t>Zakrývání konstrukcí včetně pozdějšího odkrytí konstrukcí nebo prvků obalením fólií</t>
  </si>
  <si>
    <t>-67806577</t>
  </si>
  <si>
    <t>https://podminky.urs.cz/item/CS_URS_2025_01/783000125</t>
  </si>
  <si>
    <t>209</t>
  </si>
  <si>
    <t>28323156</t>
  </si>
  <si>
    <t>fólie pro malířské potřeby zakrývací tl 41µ 4x5m</t>
  </si>
  <si>
    <t>-999804053</t>
  </si>
  <si>
    <t>210</t>
  </si>
  <si>
    <t>783301303</t>
  </si>
  <si>
    <t>Příprava podkladu zámečnických konstrukcí před provedením nátěru odrezivění odrezovačem bezoplachovým</t>
  </si>
  <si>
    <t>1645921320</t>
  </si>
  <si>
    <t>https://podminky.urs.cz/item/CS_URS_2025_01/783301303</t>
  </si>
  <si>
    <t>1,6*2+1,4*3" zárubně</t>
  </si>
  <si>
    <t>211</t>
  </si>
  <si>
    <t>783301313</t>
  </si>
  <si>
    <t>Příprava podkladu zámečnických konstrukcí před provedením nátěru odmaštění odmašťovačem ředidlovým</t>
  </si>
  <si>
    <t>-1836150075</t>
  </si>
  <si>
    <t>https://podminky.urs.cz/item/CS_URS_2025_01/783301313</t>
  </si>
  <si>
    <t>212</t>
  </si>
  <si>
    <t>783315101</t>
  </si>
  <si>
    <t>Mezinátěr zámečnických konstrukcí jednonásobný syntetický standardní</t>
  </si>
  <si>
    <t>303735751</t>
  </si>
  <si>
    <t>https://podminky.urs.cz/item/CS_URS_2025_01/783315101</t>
  </si>
  <si>
    <t>213</t>
  </si>
  <si>
    <t>783317101</t>
  </si>
  <si>
    <t>Krycí nátěr (email) zámečnických konstrukcí jednonásobný syntetický standardní</t>
  </si>
  <si>
    <t>-37565204</t>
  </si>
  <si>
    <t>https://podminky.urs.cz/item/CS_URS_2025_01/783317101</t>
  </si>
  <si>
    <t>214</t>
  </si>
  <si>
    <t>783322101</t>
  </si>
  <si>
    <t>Tmelení zámečnických konstrukcí včetně přebroušení tmelených míst, tmelem disperzním akrylátovým nebo latexovým</t>
  </si>
  <si>
    <t>1733923615</t>
  </si>
  <si>
    <t>https://podminky.urs.cz/item/CS_URS_2025_01/783322101</t>
  </si>
  <si>
    <t>215</t>
  </si>
  <si>
    <t>783601711</t>
  </si>
  <si>
    <t>Příprava podkladu armatur a kovových potrubí před provedením nátěru potrubí do DN 50 mm odrezivěním, odrezovačem bezoplachovým</t>
  </si>
  <si>
    <t>583924224</t>
  </si>
  <si>
    <t>https://podminky.urs.cz/item/CS_URS_2025_01/783601711</t>
  </si>
  <si>
    <t>8" potrubí ÚT</t>
  </si>
  <si>
    <t>216</t>
  </si>
  <si>
    <t>783601713</t>
  </si>
  <si>
    <t>Příprava podkladu armatur a kovových potrubí před provedením nátěru potrubí do DN 50 mm odmaštěním, odmašťovačem vodou ředitelným</t>
  </si>
  <si>
    <t>-562377509</t>
  </si>
  <si>
    <t>https://podminky.urs.cz/item/CS_URS_2025_01/783601713</t>
  </si>
  <si>
    <t>217</t>
  </si>
  <si>
    <t>783615551</t>
  </si>
  <si>
    <t>Mezinátěr armatur a kovových potrubí potrubí do DN 50 mm syntetický standardní</t>
  </si>
  <si>
    <t>-430898332</t>
  </si>
  <si>
    <t>https://podminky.urs.cz/item/CS_URS_2025_01/783615551</t>
  </si>
  <si>
    <t>218</t>
  </si>
  <si>
    <t>783617505</t>
  </si>
  <si>
    <t>Krycí nátěr (email) armatur a kovových potrubí armatur do DN 100 mm jednonásobný syntetický tepelně odolný</t>
  </si>
  <si>
    <t>1593698399</t>
  </si>
  <si>
    <t>https://podminky.urs.cz/item/CS_URS_2024_01/783617505</t>
  </si>
  <si>
    <t>219</t>
  </si>
  <si>
    <t>783617615</t>
  </si>
  <si>
    <t>Krycí nátěr (email) armatur a kovových potrubí potrubí do DN 50 mm dvojnásobný syntetický tepelně odolný</t>
  </si>
  <si>
    <t>805615151</t>
  </si>
  <si>
    <t>https://podminky.urs.cz/item/CS_URS_2025_01/783617615</t>
  </si>
  <si>
    <t>784</t>
  </si>
  <si>
    <t>Dokončovací práce - malby a tapety</t>
  </si>
  <si>
    <t>220</t>
  </si>
  <si>
    <t>784111011</t>
  </si>
  <si>
    <t>Obroušení podkladu omítky v místnostech výšky do 3,80 m</t>
  </si>
  <si>
    <t>-1600895767</t>
  </si>
  <si>
    <t>https://podminky.urs.cz/item/CS_URS_2025_01/784111011</t>
  </si>
  <si>
    <t>221</t>
  </si>
  <si>
    <t>784111031</t>
  </si>
  <si>
    <t>Omytí podkladu omytí v místnostech výšky do 3,80 m</t>
  </si>
  <si>
    <t>-1913693331</t>
  </si>
  <si>
    <t>https://podminky.urs.cz/item/CS_URS_2025_01/784111031</t>
  </si>
  <si>
    <t>222</t>
  </si>
  <si>
    <t>784151011</t>
  </si>
  <si>
    <t>Izolování izolačními barvami vodou ředitelnými dvojnásobné v místnostech výšky do 3,80 m</t>
  </si>
  <si>
    <t>739471505</t>
  </si>
  <si>
    <t>https://podminky.urs.cz/item/CS_URS_2025_01/784151011</t>
  </si>
  <si>
    <t>223</t>
  </si>
  <si>
    <t>784171101</t>
  </si>
  <si>
    <t>Zakrytí nemalovaných ploch (materiál ve specifikaci) včetně pozdějšího odkrytí podlah</t>
  </si>
  <si>
    <t>-288678162</t>
  </si>
  <si>
    <t>https://podminky.urs.cz/item/CS_URS_2025_01/784171101</t>
  </si>
  <si>
    <t>224</t>
  </si>
  <si>
    <t>58124842</t>
  </si>
  <si>
    <t>fólie pro malířské potřeby zakrývací tl 7µ 4x5m</t>
  </si>
  <si>
    <t>-1019009624</t>
  </si>
  <si>
    <t>42,8571428571429*1,05 'Přepočtené koeficientem množství</t>
  </si>
  <si>
    <t>225</t>
  </si>
  <si>
    <t>784181131</t>
  </si>
  <si>
    <t>Penetrace podkladu jednonásobná fungicidní akrylátová bezbarvá v místnostech výšky do 3,80 m</t>
  </si>
  <si>
    <t>1310150512</t>
  </si>
  <si>
    <t>https://podminky.urs.cz/item/CS_URS_2025_01/784181131</t>
  </si>
  <si>
    <t>226</t>
  </si>
  <si>
    <t>784325231</t>
  </si>
  <si>
    <t>Provedení silikátové malby dvojnásobné v místnostech výšky do 3,80 m</t>
  </si>
  <si>
    <t>919914693</t>
  </si>
  <si>
    <t>https://podminky.urs.cz/item/CS_URS_2025_01/784325231</t>
  </si>
  <si>
    <t>VRN</t>
  </si>
  <si>
    <t>Vedlejší rozpočtové náklady</t>
  </si>
  <si>
    <t>VRN1</t>
  </si>
  <si>
    <t>Průzkumné, zeměměřičské a projektové práce</t>
  </si>
  <si>
    <t>227</t>
  </si>
  <si>
    <t>013254000</t>
  </si>
  <si>
    <t>Dokumentace skutečného provedení stavby</t>
  </si>
  <si>
    <t>Soub.</t>
  </si>
  <si>
    <t>1024</t>
  </si>
  <si>
    <t>-1620052073</t>
  </si>
  <si>
    <t>https://podminky.urs.cz/item/CS_URS_2025_01/013254000</t>
  </si>
  <si>
    <t>VRN2</t>
  </si>
  <si>
    <t>Příprava staveniště</t>
  </si>
  <si>
    <t>228</t>
  </si>
  <si>
    <t>024003001</t>
  </si>
  <si>
    <t>Stěhování původního nábytku (kuchyňská linka, vestavěné skříně, ostatní nábytek)</t>
  </si>
  <si>
    <t>1259159088</t>
  </si>
  <si>
    <t>https://podminky.urs.cz/item/CS_URS_2024_01/024003001</t>
  </si>
  <si>
    <t>VRN6</t>
  </si>
  <si>
    <t>Územní vlivy</t>
  </si>
  <si>
    <t>229</t>
  </si>
  <si>
    <t>065002000</t>
  </si>
  <si>
    <t>Mimostaveništní doprava materiálů</t>
  </si>
  <si>
    <t>737916518</t>
  </si>
  <si>
    <t>https://podminky.urs.cz/item/CS_URS_2024_01/065002000</t>
  </si>
  <si>
    <t>VRN7</t>
  </si>
  <si>
    <t>Provozní vlivy</t>
  </si>
  <si>
    <t>230</t>
  </si>
  <si>
    <t>070001000</t>
  </si>
  <si>
    <t>-547200654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</si>
  <si>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</si>
  <si>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</si>
  <si>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</si>
  <si>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</si>
  <si>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</si>
  <si>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</si>
  <si>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</si>
  <si>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"účastníka"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</si>
  <si>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</si>
  <si>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</si>
  <si>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</si>
  <si>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</si>
  <si>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</si>
  <si>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</si>
  <si>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</si>
  <si>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</si>
  <si>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</si>
  <si>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</si>
  <si>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</si>
  <si>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</si>
  <si>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</si>
  <si>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</si>
  <si>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</si>
  <si>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</si>
  <si>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</si>
  <si>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</si>
  <si>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</si>
  <si>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</si>
  <si>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</si>
  <si>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</si>
  <si>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</si>
  <si>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</si>
  <si>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</si>
  <si>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</si>
  <si>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</si>
  <si>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</si>
  <si>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</si>
  <si>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</si>
  <si>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</si>
  <si>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</si>
  <si>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</si>
  <si>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</si>
  <si>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</si>
  <si>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</si>
  <si>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</si>
  <si>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</si>
  <si>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</si>
  <si>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</si>
  <si>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</si>
  <si>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</si>
  <si>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</si>
  <si>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</si>
  <si>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</si>
  <si>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rekonstrukce - zde účastník vyplní svůj název (název subjektu) </t>
  </si>
  <si>
    <t>Pole IČ a DIČ v sestavě Rekapitulace rekonstrukce - zde účastník vyplní svoje IČ a DIČ</t>
  </si>
  <si>
    <t>Datum v sestavě Rekapitulace rekonstrukce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</si>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</sst>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342272205" TargetMode="External" /><Relationship Id="rId2" Type="http://schemas.openxmlformats.org/officeDocument/2006/relationships/hyperlink" Target="https://podminky.urs.cz/item/CS_URS_2025_01/342272225" TargetMode="External" /><Relationship Id="rId3" Type="http://schemas.openxmlformats.org/officeDocument/2006/relationships/hyperlink" Target="https://podminky.urs.cz/item/CS_URS_2025_01/342291111" TargetMode="External" /><Relationship Id="rId4" Type="http://schemas.openxmlformats.org/officeDocument/2006/relationships/hyperlink" Target="https://podminky.urs.cz/item/CS_URS_2025_01/342291131" TargetMode="External" /><Relationship Id="rId5" Type="http://schemas.openxmlformats.org/officeDocument/2006/relationships/hyperlink" Target="https://podminky.urs.cz/item/CS_URS_2025_01/346244353" TargetMode="External" /><Relationship Id="rId6" Type="http://schemas.openxmlformats.org/officeDocument/2006/relationships/hyperlink" Target="https://podminky.urs.cz/item/CS_URS_2025_01/611131121" TargetMode="External" /><Relationship Id="rId7" Type="http://schemas.openxmlformats.org/officeDocument/2006/relationships/hyperlink" Target="https://podminky.urs.cz/item/CS_URS_2025_01/611135011" TargetMode="External" /><Relationship Id="rId8" Type="http://schemas.openxmlformats.org/officeDocument/2006/relationships/hyperlink" Target="https://podminky.urs.cz/item/CS_URS_2025_01/611142001" TargetMode="External" /><Relationship Id="rId9" Type="http://schemas.openxmlformats.org/officeDocument/2006/relationships/hyperlink" Target="https://podminky.urs.cz/item/CS_URS_2025_01/611321131" TargetMode="External" /><Relationship Id="rId10" Type="http://schemas.openxmlformats.org/officeDocument/2006/relationships/hyperlink" Target="https://podminky.urs.cz/item/CS_URS_2025_01/612131121" TargetMode="External" /><Relationship Id="rId11" Type="http://schemas.openxmlformats.org/officeDocument/2006/relationships/hyperlink" Target="https://podminky.urs.cz/item/CS_URS_2025_01/612135011" TargetMode="External" /><Relationship Id="rId12" Type="http://schemas.openxmlformats.org/officeDocument/2006/relationships/hyperlink" Target="https://podminky.urs.cz/item/CS_URS_2025_01/612135101" TargetMode="External" /><Relationship Id="rId13" Type="http://schemas.openxmlformats.org/officeDocument/2006/relationships/hyperlink" Target="https://podminky.urs.cz/item/CS_URS_2025_01/612142001" TargetMode="External" /><Relationship Id="rId14" Type="http://schemas.openxmlformats.org/officeDocument/2006/relationships/hyperlink" Target="https://podminky.urs.cz/item/CS_URS_2025_01/612311131" TargetMode="External" /><Relationship Id="rId15" Type="http://schemas.openxmlformats.org/officeDocument/2006/relationships/hyperlink" Target="https://podminky.urs.cz/item/CS_URS_2025_01/612321121" TargetMode="External" /><Relationship Id="rId16" Type="http://schemas.openxmlformats.org/officeDocument/2006/relationships/hyperlink" Target="https://podminky.urs.cz/item/CS_URS_2025_01/619991011" TargetMode="External" /><Relationship Id="rId17" Type="http://schemas.openxmlformats.org/officeDocument/2006/relationships/hyperlink" Target="https://podminky.urs.cz/item/CS_URS_2025_01/619995001" TargetMode="External" /><Relationship Id="rId18" Type="http://schemas.openxmlformats.org/officeDocument/2006/relationships/hyperlink" Target="https://podminky.urs.cz/item/CS_URS_2025_01/632451111" TargetMode="External" /><Relationship Id="rId19" Type="http://schemas.openxmlformats.org/officeDocument/2006/relationships/hyperlink" Target="https://podminky.urs.cz/item/CS_URS_2025_01/642944121" TargetMode="External" /><Relationship Id="rId20" Type="http://schemas.openxmlformats.org/officeDocument/2006/relationships/hyperlink" Target="https://podminky.urs.cz/item/CS_URS_2025_01/949101111" TargetMode="External" /><Relationship Id="rId21" Type="http://schemas.openxmlformats.org/officeDocument/2006/relationships/hyperlink" Target="https://podminky.urs.cz/item/CS_URS_2025_01/952901105" TargetMode="External" /><Relationship Id="rId22" Type="http://schemas.openxmlformats.org/officeDocument/2006/relationships/hyperlink" Target="https://podminky.urs.cz/item/CS_URS_2025_01/952901114" TargetMode="External" /><Relationship Id="rId23" Type="http://schemas.openxmlformats.org/officeDocument/2006/relationships/hyperlink" Target="https://podminky.urs.cz/item/CS_URS_2025_01/952902031" TargetMode="External" /><Relationship Id="rId24" Type="http://schemas.openxmlformats.org/officeDocument/2006/relationships/hyperlink" Target="https://podminky.urs.cz/item/CS_URS_2025_01/962031132" TargetMode="External" /><Relationship Id="rId25" Type="http://schemas.openxmlformats.org/officeDocument/2006/relationships/hyperlink" Target="https://podminky.urs.cz/item/CS_URS_2025_01/962084130" TargetMode="External" /><Relationship Id="rId26" Type="http://schemas.openxmlformats.org/officeDocument/2006/relationships/hyperlink" Target="https://podminky.urs.cz/item/CS_URS_2025_01/965046111" TargetMode="External" /><Relationship Id="rId27" Type="http://schemas.openxmlformats.org/officeDocument/2006/relationships/hyperlink" Target="https://podminky.urs.cz/item/CS_URS_2025_01/968072455" TargetMode="External" /><Relationship Id="rId28" Type="http://schemas.openxmlformats.org/officeDocument/2006/relationships/hyperlink" Target="https://podminky.urs.cz/item/CS_URS_2025_01/974049121" TargetMode="External" /><Relationship Id="rId29" Type="http://schemas.openxmlformats.org/officeDocument/2006/relationships/hyperlink" Target="https://podminky.urs.cz/item/CS_URS_2025_01/974049122" TargetMode="External" /><Relationship Id="rId30" Type="http://schemas.openxmlformats.org/officeDocument/2006/relationships/hyperlink" Target="https://podminky.urs.cz/item/CS_URS_2025_01/977343111" TargetMode="External" /><Relationship Id="rId31" Type="http://schemas.openxmlformats.org/officeDocument/2006/relationships/hyperlink" Target="https://podminky.urs.cz/item/CS_URS_2025_01/977343211" TargetMode="External" /><Relationship Id="rId32" Type="http://schemas.openxmlformats.org/officeDocument/2006/relationships/hyperlink" Target="https://podminky.urs.cz/item/CS_URS_2025_01/977343212" TargetMode="External" /><Relationship Id="rId33" Type="http://schemas.openxmlformats.org/officeDocument/2006/relationships/hyperlink" Target="https://podminky.urs.cz/item/CS_URS_2025_01/978021191" TargetMode="External" /><Relationship Id="rId34" Type="http://schemas.openxmlformats.org/officeDocument/2006/relationships/hyperlink" Target="https://podminky.urs.cz/item/CS_URS_2025_01/978035117" TargetMode="External" /><Relationship Id="rId35" Type="http://schemas.openxmlformats.org/officeDocument/2006/relationships/hyperlink" Target="https://podminky.urs.cz/item/CS_URS_2025_01/997002511" TargetMode="External" /><Relationship Id="rId36" Type="http://schemas.openxmlformats.org/officeDocument/2006/relationships/hyperlink" Target="https://podminky.urs.cz/item/CS_URS_2025_01/997002519" TargetMode="External" /><Relationship Id="rId37" Type="http://schemas.openxmlformats.org/officeDocument/2006/relationships/hyperlink" Target="https://podminky.urs.cz/item/CS_URS_2025_01/997002611" TargetMode="External" /><Relationship Id="rId38" Type="http://schemas.openxmlformats.org/officeDocument/2006/relationships/hyperlink" Target="https://podminky.urs.cz/item/CS_URS_2025_01/997013157" TargetMode="External" /><Relationship Id="rId39" Type="http://schemas.openxmlformats.org/officeDocument/2006/relationships/hyperlink" Target="https://podminky.urs.cz/item/CS_URS_2025_01/997013219" TargetMode="External" /><Relationship Id="rId40" Type="http://schemas.openxmlformats.org/officeDocument/2006/relationships/hyperlink" Target="https://podminky.urs.cz/item/CS_URS_2025_01/997013609" TargetMode="External" /><Relationship Id="rId41" Type="http://schemas.openxmlformats.org/officeDocument/2006/relationships/hyperlink" Target="https://podminky.urs.cz/item/CS_URS_2025_01/997013813" TargetMode="External" /><Relationship Id="rId42" Type="http://schemas.openxmlformats.org/officeDocument/2006/relationships/hyperlink" Target="https://podminky.urs.cz/item/CS_URS_2025_01/998018003" TargetMode="External" /><Relationship Id="rId43" Type="http://schemas.openxmlformats.org/officeDocument/2006/relationships/hyperlink" Target="https://podminky.urs.cz/item/CS_URS_2025_01/711113117" TargetMode="External" /><Relationship Id="rId44" Type="http://schemas.openxmlformats.org/officeDocument/2006/relationships/hyperlink" Target="https://podminky.urs.cz/item/CS_URS_2025_01/711113127" TargetMode="External" /><Relationship Id="rId45" Type="http://schemas.openxmlformats.org/officeDocument/2006/relationships/hyperlink" Target="https://podminky.urs.cz/item/CS_URS_2025_01/711199101" TargetMode="External" /><Relationship Id="rId46" Type="http://schemas.openxmlformats.org/officeDocument/2006/relationships/hyperlink" Target="https://podminky.urs.cz/item/CS_URS_2025_01/998711313" TargetMode="External" /><Relationship Id="rId47" Type="http://schemas.openxmlformats.org/officeDocument/2006/relationships/hyperlink" Target="https://podminky.urs.cz/item/CS_URS_2025_01/721174043" TargetMode="External" /><Relationship Id="rId48" Type="http://schemas.openxmlformats.org/officeDocument/2006/relationships/hyperlink" Target="https://podminky.urs.cz/item/CS_URS_2025_01/721174045" TargetMode="External" /><Relationship Id="rId49" Type="http://schemas.openxmlformats.org/officeDocument/2006/relationships/hyperlink" Target="https://podminky.urs.cz/item/CS_URS_2025_01/721194105" TargetMode="External" /><Relationship Id="rId50" Type="http://schemas.openxmlformats.org/officeDocument/2006/relationships/hyperlink" Target="https://podminky.urs.cz/item/CS_URS_2025_01/721194109" TargetMode="External" /><Relationship Id="rId51" Type="http://schemas.openxmlformats.org/officeDocument/2006/relationships/hyperlink" Target="https://podminky.urs.cz/item/CS_URS_2025_01/721229111" TargetMode="External" /><Relationship Id="rId52" Type="http://schemas.openxmlformats.org/officeDocument/2006/relationships/hyperlink" Target="https://podminky.urs.cz/item/CS_URS_2025_01/721290111" TargetMode="External" /><Relationship Id="rId53" Type="http://schemas.openxmlformats.org/officeDocument/2006/relationships/hyperlink" Target="https://podminky.urs.cz/item/CS_URS_2025_01/998721213" TargetMode="External" /><Relationship Id="rId54" Type="http://schemas.openxmlformats.org/officeDocument/2006/relationships/hyperlink" Target="https://podminky.urs.cz/item/CS_URS_2025_01/722130801" TargetMode="External" /><Relationship Id="rId55" Type="http://schemas.openxmlformats.org/officeDocument/2006/relationships/hyperlink" Target="https://podminky.urs.cz/item/CS_URS_2025_01/722170801" TargetMode="External" /><Relationship Id="rId56" Type="http://schemas.openxmlformats.org/officeDocument/2006/relationships/hyperlink" Target="https://podminky.urs.cz/item/CS_URS_2025_01/722176112" TargetMode="External" /><Relationship Id="rId57" Type="http://schemas.openxmlformats.org/officeDocument/2006/relationships/hyperlink" Target="https://podminky.urs.cz/item/CS_URS_2025_01/722181211" TargetMode="External" /><Relationship Id="rId58" Type="http://schemas.openxmlformats.org/officeDocument/2006/relationships/hyperlink" Target="https://podminky.urs.cz/item/CS_URS_2025_01/722220111" TargetMode="External" /><Relationship Id="rId59" Type="http://schemas.openxmlformats.org/officeDocument/2006/relationships/hyperlink" Target="https://podminky.urs.cz/item/CS_URS_2025_01/722220121" TargetMode="External" /><Relationship Id="rId60" Type="http://schemas.openxmlformats.org/officeDocument/2006/relationships/hyperlink" Target="https://podminky.urs.cz/item/CS_URS_2025_01/722290246" TargetMode="External" /><Relationship Id="rId61" Type="http://schemas.openxmlformats.org/officeDocument/2006/relationships/hyperlink" Target="https://podminky.urs.cz/item/CS_URS_2025_01/998722213" TargetMode="External" /><Relationship Id="rId62" Type="http://schemas.openxmlformats.org/officeDocument/2006/relationships/hyperlink" Target="https://podminky.urs.cz/item/CS_URS_2025_01/725119122" TargetMode="External" /><Relationship Id="rId63" Type="http://schemas.openxmlformats.org/officeDocument/2006/relationships/hyperlink" Target="https://podminky.urs.cz/item/CS_URS_2025_01/725219102" TargetMode="External" /><Relationship Id="rId64" Type="http://schemas.openxmlformats.org/officeDocument/2006/relationships/hyperlink" Target="https://podminky.urs.cz/item/CS_URS_2025_01/725240812" TargetMode="External" /><Relationship Id="rId65" Type="http://schemas.openxmlformats.org/officeDocument/2006/relationships/hyperlink" Target="https://podminky.urs.cz/item/CS_URS_2025_01/725241126" TargetMode="External" /><Relationship Id="rId66" Type="http://schemas.openxmlformats.org/officeDocument/2006/relationships/hyperlink" Target="https://podminky.urs.cz/item/CS_URS_2025_01/725244155" TargetMode="External" /><Relationship Id="rId67" Type="http://schemas.openxmlformats.org/officeDocument/2006/relationships/hyperlink" Target="https://podminky.urs.cz/item/CS_URS_2025_01/725310823" TargetMode="External" /><Relationship Id="rId68" Type="http://schemas.openxmlformats.org/officeDocument/2006/relationships/hyperlink" Target="https://podminky.urs.cz/item/CS_URS_2025_01/725662800" TargetMode="External" /><Relationship Id="rId69" Type="http://schemas.openxmlformats.org/officeDocument/2006/relationships/hyperlink" Target="https://podminky.urs.cz/item/CS_URS_2025_01/725820801" TargetMode="External" /><Relationship Id="rId70" Type="http://schemas.openxmlformats.org/officeDocument/2006/relationships/hyperlink" Target="https://podminky.urs.cz/item/CS_URS_2025_01/725820802" TargetMode="External" /><Relationship Id="rId71" Type="http://schemas.openxmlformats.org/officeDocument/2006/relationships/hyperlink" Target="https://podminky.urs.cz/item/CS_URS_2025_01/725829111" TargetMode="External" /><Relationship Id="rId72" Type="http://schemas.openxmlformats.org/officeDocument/2006/relationships/hyperlink" Target="https://podminky.urs.cz/item/CS_URS_2025_01/725829131.1" TargetMode="External" /><Relationship Id="rId73" Type="http://schemas.openxmlformats.org/officeDocument/2006/relationships/hyperlink" Target="https://podminky.urs.cz/item/CS_URS_2025_01/725839101" TargetMode="External" /><Relationship Id="rId74" Type="http://schemas.openxmlformats.org/officeDocument/2006/relationships/hyperlink" Target="https://podminky.urs.cz/item/CS_URS_2025_01/725869218" TargetMode="External" /><Relationship Id="rId75" Type="http://schemas.openxmlformats.org/officeDocument/2006/relationships/hyperlink" Target="https://podminky.urs.cz/item/CS_URS_2025_01/998725213" TargetMode="External" /><Relationship Id="rId76" Type="http://schemas.openxmlformats.org/officeDocument/2006/relationships/hyperlink" Target="https://podminky.urs.cz/item/CS_URS_2023_01/734209103.1" TargetMode="External" /><Relationship Id="rId77" Type="http://schemas.openxmlformats.org/officeDocument/2006/relationships/hyperlink" Target="https://podminky.urs.cz/item/CS_URS_2025_01/734229143" TargetMode="External" /><Relationship Id="rId78" Type="http://schemas.openxmlformats.org/officeDocument/2006/relationships/hyperlink" Target="https://podminky.urs.cz/item/CS_URS_2025_01/998734213" TargetMode="External" /><Relationship Id="rId79" Type="http://schemas.openxmlformats.org/officeDocument/2006/relationships/hyperlink" Target="https://podminky.urs.cz/item/CS_URS_2025_01/741112002" TargetMode="External" /><Relationship Id="rId80" Type="http://schemas.openxmlformats.org/officeDocument/2006/relationships/hyperlink" Target="https://podminky.urs.cz/item/CS_URS_2025_01/741122015" TargetMode="External" /><Relationship Id="rId81" Type="http://schemas.openxmlformats.org/officeDocument/2006/relationships/hyperlink" Target="https://podminky.urs.cz/item/CS_URS_2025_01/741122016" TargetMode="External" /><Relationship Id="rId82" Type="http://schemas.openxmlformats.org/officeDocument/2006/relationships/hyperlink" Target="https://podminky.urs.cz/item/CS_URS_2025_01/741122031" TargetMode="External" /><Relationship Id="rId83" Type="http://schemas.openxmlformats.org/officeDocument/2006/relationships/hyperlink" Target="https://podminky.urs.cz/item/CS_URS_2024_01/741125811.1" TargetMode="External" /><Relationship Id="rId84" Type="http://schemas.openxmlformats.org/officeDocument/2006/relationships/hyperlink" Target="https://podminky.urs.cz/item/CS_URS_2025_01/741136201" TargetMode="External" /><Relationship Id="rId85" Type="http://schemas.openxmlformats.org/officeDocument/2006/relationships/hyperlink" Target="https://podminky.urs.cz/item/CS_URS_2025_01/741210001.1" TargetMode="External" /><Relationship Id="rId86" Type="http://schemas.openxmlformats.org/officeDocument/2006/relationships/hyperlink" Target="https://podminky.urs.cz/item/CS_URS_2025_01/741370032" TargetMode="External" /><Relationship Id="rId87" Type="http://schemas.openxmlformats.org/officeDocument/2006/relationships/hyperlink" Target="https://podminky.urs.cz/item/CS_URS_2025_01/998741213" TargetMode="External" /><Relationship Id="rId88" Type="http://schemas.openxmlformats.org/officeDocument/2006/relationships/hyperlink" Target="https://podminky.urs.cz/item/CS_URS_2025_01/742121001" TargetMode="External" /><Relationship Id="rId89" Type="http://schemas.openxmlformats.org/officeDocument/2006/relationships/hyperlink" Target="https://podminky.urs.cz/item/CS_URS_2025_01/998742213" TargetMode="External" /><Relationship Id="rId90" Type="http://schemas.openxmlformats.org/officeDocument/2006/relationships/hyperlink" Target="https://podminky.urs.cz/item/CS_URS_2025_01/751377811" TargetMode="External" /><Relationship Id="rId91" Type="http://schemas.openxmlformats.org/officeDocument/2006/relationships/hyperlink" Target="https://podminky.urs.cz/item/CS_URS_2025_01/751398031" TargetMode="External" /><Relationship Id="rId92" Type="http://schemas.openxmlformats.org/officeDocument/2006/relationships/hyperlink" Target="https://podminky.urs.cz/item/CS_URS_2025_01/751398811" TargetMode="External" /><Relationship Id="rId93" Type="http://schemas.openxmlformats.org/officeDocument/2006/relationships/hyperlink" Target="https://podminky.urs.cz/item/CS_URS_2025_01/998751212" TargetMode="External" /><Relationship Id="rId94" Type="http://schemas.openxmlformats.org/officeDocument/2006/relationships/hyperlink" Target="https://podminky.urs.cz/item/CS_URS_2025_01/763761201" TargetMode="External" /><Relationship Id="rId95" Type="http://schemas.openxmlformats.org/officeDocument/2006/relationships/hyperlink" Target="https://podminky.urs.cz/item/CS_URS_2025_01/998763212" TargetMode="External" /><Relationship Id="rId96" Type="http://schemas.openxmlformats.org/officeDocument/2006/relationships/hyperlink" Target="https://podminky.urs.cz/item/CS_URS_2025_01/766411821" TargetMode="External" /><Relationship Id="rId97" Type="http://schemas.openxmlformats.org/officeDocument/2006/relationships/hyperlink" Target="https://podminky.urs.cz/item/CS_URS_2025_01/766491851" TargetMode="External" /><Relationship Id="rId98" Type="http://schemas.openxmlformats.org/officeDocument/2006/relationships/hyperlink" Target="https://podminky.urs.cz/item/CS_URS_2025_01/766660021" TargetMode="External" /><Relationship Id="rId99" Type="http://schemas.openxmlformats.org/officeDocument/2006/relationships/hyperlink" Target="https://podminky.urs.cz/item/CS_URS_2025_01/766660728" TargetMode="External" /><Relationship Id="rId100" Type="http://schemas.openxmlformats.org/officeDocument/2006/relationships/hyperlink" Target="https://podminky.urs.cz/item/CS_URS_2025_01/766660729" TargetMode="External" /><Relationship Id="rId101" Type="http://schemas.openxmlformats.org/officeDocument/2006/relationships/hyperlink" Target="https://podminky.urs.cz/item/CS_URS_2025_01/766660730" TargetMode="External" /><Relationship Id="rId102" Type="http://schemas.openxmlformats.org/officeDocument/2006/relationships/hyperlink" Target="https://podminky.urs.cz/item/CS_URS_2025_01/766691914" TargetMode="External" /><Relationship Id="rId103" Type="http://schemas.openxmlformats.org/officeDocument/2006/relationships/hyperlink" Target="https://podminky.urs.cz/item/CS_URS_2025_01/766811222" TargetMode="External" /><Relationship Id="rId104" Type="http://schemas.openxmlformats.org/officeDocument/2006/relationships/hyperlink" Target="https://podminky.urs.cz/item/CS_URS_2025_01/766811223" TargetMode="External" /><Relationship Id="rId105" Type="http://schemas.openxmlformats.org/officeDocument/2006/relationships/hyperlink" Target="https://podminky.urs.cz/item/CS_URS_2025_01/766812840" TargetMode="External" /><Relationship Id="rId106" Type="http://schemas.openxmlformats.org/officeDocument/2006/relationships/hyperlink" Target="https://podminky.urs.cz/item/CS_URS_2025_01/766821122" TargetMode="External" /><Relationship Id="rId107" Type="http://schemas.openxmlformats.org/officeDocument/2006/relationships/hyperlink" Target="https://podminky.urs.cz/item/CS_URS_2025_01/766825811" TargetMode="External" /><Relationship Id="rId108" Type="http://schemas.openxmlformats.org/officeDocument/2006/relationships/hyperlink" Target="https://podminky.urs.cz/item/CS_URS_2025_01/998766213" TargetMode="External" /><Relationship Id="rId109" Type="http://schemas.openxmlformats.org/officeDocument/2006/relationships/hyperlink" Target="https://podminky.urs.cz/item/CS_URS_2025_01/767612915" TargetMode="External" /><Relationship Id="rId110" Type="http://schemas.openxmlformats.org/officeDocument/2006/relationships/hyperlink" Target="https://podminky.urs.cz/item/CS_URS_2025_01/998767213" TargetMode="External" /><Relationship Id="rId111" Type="http://schemas.openxmlformats.org/officeDocument/2006/relationships/hyperlink" Target="https://podminky.urs.cz/item/CS_URS_2025_01/771151013" TargetMode="External" /><Relationship Id="rId112" Type="http://schemas.openxmlformats.org/officeDocument/2006/relationships/hyperlink" Target="https://podminky.urs.cz/item/CS_URS_2025_01/771573810" TargetMode="External" /><Relationship Id="rId113" Type="http://schemas.openxmlformats.org/officeDocument/2006/relationships/hyperlink" Target="https://podminky.urs.cz/item/CS_URS_2025_01/771574416" TargetMode="External" /><Relationship Id="rId114" Type="http://schemas.openxmlformats.org/officeDocument/2006/relationships/hyperlink" Target="https://podminky.urs.cz/item/CS_URS_2025_01/771591115" TargetMode="External" /><Relationship Id="rId115" Type="http://schemas.openxmlformats.org/officeDocument/2006/relationships/hyperlink" Target="https://podminky.urs.cz/item/CS_URS_2025_01/771592011" TargetMode="External" /><Relationship Id="rId116" Type="http://schemas.openxmlformats.org/officeDocument/2006/relationships/hyperlink" Target="https://podminky.urs.cz/item/CS_URS_2025_01/998771213" TargetMode="External" /><Relationship Id="rId117" Type="http://schemas.openxmlformats.org/officeDocument/2006/relationships/hyperlink" Target="https://podminky.urs.cz/item/CS_URS_2025_01/776111116" TargetMode="External" /><Relationship Id="rId118" Type="http://schemas.openxmlformats.org/officeDocument/2006/relationships/hyperlink" Target="https://podminky.urs.cz/item/CS_URS_2025_01/776141112" TargetMode="External" /><Relationship Id="rId119" Type="http://schemas.openxmlformats.org/officeDocument/2006/relationships/hyperlink" Target="https://podminky.urs.cz/item/CS_URS_2025_01/776231111" TargetMode="External" /><Relationship Id="rId120" Type="http://schemas.openxmlformats.org/officeDocument/2006/relationships/hyperlink" Target="https://podminky.urs.cz/item/CS_URS_2025_01/776410811" TargetMode="External" /><Relationship Id="rId121" Type="http://schemas.openxmlformats.org/officeDocument/2006/relationships/hyperlink" Target="https://podminky.urs.cz/item/CS_URS_2025_01/998776213" TargetMode="External" /><Relationship Id="rId122" Type="http://schemas.openxmlformats.org/officeDocument/2006/relationships/hyperlink" Target="https://podminky.urs.cz/item/CS_URS_2025_01/781471810" TargetMode="External" /><Relationship Id="rId123" Type="http://schemas.openxmlformats.org/officeDocument/2006/relationships/hyperlink" Target="https://podminky.urs.cz/item/CS_URS_2025_01/781491822" TargetMode="External" /><Relationship Id="rId124" Type="http://schemas.openxmlformats.org/officeDocument/2006/relationships/hyperlink" Target="https://podminky.urs.cz/item/CS_URS_2025_01/781493611" TargetMode="External" /><Relationship Id="rId125" Type="http://schemas.openxmlformats.org/officeDocument/2006/relationships/hyperlink" Target="https://podminky.urs.cz/item/CS_URS_2025_01/781495115" TargetMode="External" /><Relationship Id="rId126" Type="http://schemas.openxmlformats.org/officeDocument/2006/relationships/hyperlink" Target="https://podminky.urs.cz/item/CS_URS_2025_01/781495211" TargetMode="External" /><Relationship Id="rId127" Type="http://schemas.openxmlformats.org/officeDocument/2006/relationships/hyperlink" Target="https://podminky.urs.cz/item/CS_URS_2025_01/998781213" TargetMode="External" /><Relationship Id="rId128" Type="http://schemas.openxmlformats.org/officeDocument/2006/relationships/hyperlink" Target="https://podminky.urs.cz/item/CS_URS_2025_01/783000125" TargetMode="External" /><Relationship Id="rId129" Type="http://schemas.openxmlformats.org/officeDocument/2006/relationships/hyperlink" Target="https://podminky.urs.cz/item/CS_URS_2025_01/783301303" TargetMode="External" /><Relationship Id="rId130" Type="http://schemas.openxmlformats.org/officeDocument/2006/relationships/hyperlink" Target="https://podminky.urs.cz/item/CS_URS_2025_01/783301313" TargetMode="External" /><Relationship Id="rId131" Type="http://schemas.openxmlformats.org/officeDocument/2006/relationships/hyperlink" Target="https://podminky.urs.cz/item/CS_URS_2025_01/783315101" TargetMode="External" /><Relationship Id="rId132" Type="http://schemas.openxmlformats.org/officeDocument/2006/relationships/hyperlink" Target="https://podminky.urs.cz/item/CS_URS_2025_01/783317101" TargetMode="External" /><Relationship Id="rId133" Type="http://schemas.openxmlformats.org/officeDocument/2006/relationships/hyperlink" Target="https://podminky.urs.cz/item/CS_URS_2025_01/783322101" TargetMode="External" /><Relationship Id="rId134" Type="http://schemas.openxmlformats.org/officeDocument/2006/relationships/hyperlink" Target="https://podminky.urs.cz/item/CS_URS_2025_01/783601711" TargetMode="External" /><Relationship Id="rId135" Type="http://schemas.openxmlformats.org/officeDocument/2006/relationships/hyperlink" Target="https://podminky.urs.cz/item/CS_URS_2025_01/783601713" TargetMode="External" /><Relationship Id="rId136" Type="http://schemas.openxmlformats.org/officeDocument/2006/relationships/hyperlink" Target="https://podminky.urs.cz/item/CS_URS_2025_01/783615551" TargetMode="External" /><Relationship Id="rId137" Type="http://schemas.openxmlformats.org/officeDocument/2006/relationships/hyperlink" Target="https://podminky.urs.cz/item/CS_URS_2024_01/783617505" TargetMode="External" /><Relationship Id="rId138" Type="http://schemas.openxmlformats.org/officeDocument/2006/relationships/hyperlink" Target="https://podminky.urs.cz/item/CS_URS_2025_01/783617615" TargetMode="External" /><Relationship Id="rId139" Type="http://schemas.openxmlformats.org/officeDocument/2006/relationships/hyperlink" Target="https://podminky.urs.cz/item/CS_URS_2025_01/784111011" TargetMode="External" /><Relationship Id="rId140" Type="http://schemas.openxmlformats.org/officeDocument/2006/relationships/hyperlink" Target="https://podminky.urs.cz/item/CS_URS_2025_01/784111031" TargetMode="External" /><Relationship Id="rId141" Type="http://schemas.openxmlformats.org/officeDocument/2006/relationships/hyperlink" Target="https://podminky.urs.cz/item/CS_URS_2025_01/784151011" TargetMode="External" /><Relationship Id="rId142" Type="http://schemas.openxmlformats.org/officeDocument/2006/relationships/hyperlink" Target="https://podminky.urs.cz/item/CS_URS_2025_01/784171101" TargetMode="External" /><Relationship Id="rId143" Type="http://schemas.openxmlformats.org/officeDocument/2006/relationships/hyperlink" Target="https://podminky.urs.cz/item/CS_URS_2025_01/784181131" TargetMode="External" /><Relationship Id="rId144" Type="http://schemas.openxmlformats.org/officeDocument/2006/relationships/hyperlink" Target="https://podminky.urs.cz/item/CS_URS_2025_01/784325231" TargetMode="External" /><Relationship Id="rId145" Type="http://schemas.openxmlformats.org/officeDocument/2006/relationships/hyperlink" Target="https://podminky.urs.cz/item/CS_URS_2025_01/013254000" TargetMode="External" /><Relationship Id="rId146" Type="http://schemas.openxmlformats.org/officeDocument/2006/relationships/hyperlink" Target="https://podminky.urs.cz/item/CS_URS_2024_01/024003001" TargetMode="External" /><Relationship Id="rId147" Type="http://schemas.openxmlformats.org/officeDocument/2006/relationships/hyperlink" Target="https://podminky.urs.cz/item/CS_URS_2024_01/065002000" TargetMode="External" /><Relationship Id="rId14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250615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Zahradníčkova 1121/8, byt č. 20 - Revitalizace bytové jednotky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Praha 5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15. 6. 2025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Městká část Praha 5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Pavel Šmahel - MAPAMI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24.75" customHeight="1">
      <c r="A55" s="112" t="s">
        <v>75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'250615 - Zahradníčkova 11...'!J28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'250615 - Zahradníčkova 11...'!P101</f>
        <v>0</v>
      </c>
      <c r="AV55" s="121">
        <f>'250615 - Zahradníčkova 11...'!J31</f>
        <v>0</v>
      </c>
      <c r="AW55" s="121">
        <f>'250615 - Zahradníčkova 11...'!J32</f>
        <v>0</v>
      </c>
      <c r="AX55" s="121">
        <f>'250615 - Zahradníčkova 11...'!J33</f>
        <v>0</v>
      </c>
      <c r="AY55" s="121">
        <f>'250615 - Zahradníčkova 11...'!J34</f>
        <v>0</v>
      </c>
      <c r="AZ55" s="121">
        <f>'250615 - Zahradníčkova 11...'!F31</f>
        <v>0</v>
      </c>
      <c r="BA55" s="121">
        <f>'250615 - Zahradníčkova 11...'!F32</f>
        <v>0</v>
      </c>
      <c r="BB55" s="121">
        <f>'250615 - Zahradníčkova 11...'!F33</f>
        <v>0</v>
      </c>
      <c r="BC55" s="121">
        <f>'250615 - Zahradníčkova 11...'!F34</f>
        <v>0</v>
      </c>
      <c r="BD55" s="123">
        <f>'250615 - Zahradníčkova 11...'!F35</f>
        <v>0</v>
      </c>
      <c r="BE55" s="7"/>
      <c r="BT55" s="124" t="s">
        <v>77</v>
      </c>
      <c r="BU55" s="124" t="s">
        <v>78</v>
      </c>
      <c r="BV55" s="124" t="s">
        <v>73</v>
      </c>
      <c r="BW55" s="124" t="s">
        <v>5</v>
      </c>
      <c r="BX55" s="124" t="s">
        <v>74</v>
      </c>
      <c r="CL55" s="124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V4GZEA9qffhNMYunjVufbgz8S3C+9X//mZKWDyos6nEY7jkVlVSjsQgGQINhRfrfHBGv7VdvtHU92Zw9oc+cTA==" hashValue="GRo3tx+7OAwwwRmxReY0coSog6P98lZak6lEMgeps3e502qCQnDmXZcoSp24dCl22bOO1hvEIVa/lRE3ja/FHg==" algorithmName="SHA-512" password="C70A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50615 - Zahradníčkova 11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2"/>
      <c r="AT3" s="19" t="s">
        <v>77</v>
      </c>
    </row>
    <row r="4" s="1" customFormat="1" ht="24.96" customHeight="1">
      <c r="B4" s="22"/>
      <c r="D4" s="127" t="s">
        <v>79</v>
      </c>
      <c r="L4" s="22"/>
      <c r="M4" s="128" t="s">
        <v>10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29" t="s">
        <v>16</v>
      </c>
      <c r="E6" s="40"/>
      <c r="F6" s="40"/>
      <c r="G6" s="40"/>
      <c r="H6" s="40"/>
      <c r="I6" s="40"/>
      <c r="J6" s="40"/>
      <c r="K6" s="40"/>
      <c r="L6" s="13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1" t="s">
        <v>17</v>
      </c>
      <c r="F7" s="40"/>
      <c r="G7" s="40"/>
      <c r="H7" s="40"/>
      <c r="I7" s="40"/>
      <c r="J7" s="40"/>
      <c r="K7" s="40"/>
      <c r="L7" s="13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29" t="s">
        <v>18</v>
      </c>
      <c r="E9" s="40"/>
      <c r="F9" s="132" t="s">
        <v>19</v>
      </c>
      <c r="G9" s="40"/>
      <c r="H9" s="40"/>
      <c r="I9" s="129" t="s">
        <v>20</v>
      </c>
      <c r="J9" s="132" t="s">
        <v>19</v>
      </c>
      <c r="K9" s="40"/>
      <c r="L9" s="13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29" t="s">
        <v>21</v>
      </c>
      <c r="E10" s="40"/>
      <c r="F10" s="132" t="s">
        <v>22</v>
      </c>
      <c r="G10" s="40"/>
      <c r="H10" s="40"/>
      <c r="I10" s="129" t="s">
        <v>23</v>
      </c>
      <c r="J10" s="133" t="str">
        <f>'Rekapitulace zakázky'!AN8</f>
        <v>15. 6. 2025</v>
      </c>
      <c r="K10" s="40"/>
      <c r="L10" s="13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29" t="s">
        <v>25</v>
      </c>
      <c r="E12" s="40"/>
      <c r="F12" s="40"/>
      <c r="G12" s="40"/>
      <c r="H12" s="40"/>
      <c r="I12" s="129" t="s">
        <v>26</v>
      </c>
      <c r="J12" s="132" t="s">
        <v>19</v>
      </c>
      <c r="K12" s="40"/>
      <c r="L12" s="13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2" t="s">
        <v>27</v>
      </c>
      <c r="F13" s="40"/>
      <c r="G13" s="40"/>
      <c r="H13" s="40"/>
      <c r="I13" s="129" t="s">
        <v>28</v>
      </c>
      <c r="J13" s="132" t="s">
        <v>19</v>
      </c>
      <c r="K13" s="40"/>
      <c r="L13" s="13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29" t="s">
        <v>29</v>
      </c>
      <c r="E15" s="40"/>
      <c r="F15" s="40"/>
      <c r="G15" s="40"/>
      <c r="H15" s="40"/>
      <c r="I15" s="129" t="s">
        <v>26</v>
      </c>
      <c r="J15" s="35" t="str">
        <f>'Rekapitulace zakázky'!AN13</f>
        <v>Vyplň údaj</v>
      </c>
      <c r="K15" s="40"/>
      <c r="L15" s="13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zakázky'!E14</f>
        <v>Vyplň údaj</v>
      </c>
      <c r="F16" s="132"/>
      <c r="G16" s="132"/>
      <c r="H16" s="132"/>
      <c r="I16" s="129" t="s">
        <v>28</v>
      </c>
      <c r="J16" s="35" t="str">
        <f>'Rekapitulace zakázky'!AN14</f>
        <v>Vyplň údaj</v>
      </c>
      <c r="K16" s="40"/>
      <c r="L16" s="13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29" t="s">
        <v>31</v>
      </c>
      <c r="E18" s="40"/>
      <c r="F18" s="40"/>
      <c r="G18" s="40"/>
      <c r="H18" s="40"/>
      <c r="I18" s="129" t="s">
        <v>26</v>
      </c>
      <c r="J18" s="132" t="str">
        <f>IF('Rekapitulace zakázky'!AN16="","",'Rekapitulace zakázky'!AN16)</f>
        <v/>
      </c>
      <c r="K18" s="40"/>
      <c r="L18" s="13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2" t="str">
        <f>IF('Rekapitulace zakázky'!E17="","",'Rekapitulace zakázky'!E17)</f>
        <v xml:space="preserve"> </v>
      </c>
      <c r="F19" s="40"/>
      <c r="G19" s="40"/>
      <c r="H19" s="40"/>
      <c r="I19" s="129" t="s">
        <v>28</v>
      </c>
      <c r="J19" s="132" t="str">
        <f>IF('Rekapitulace zakázky'!AN17="","",'Rekapitulace zakázky'!AN17)</f>
        <v/>
      </c>
      <c r="K19" s="40"/>
      <c r="L19" s="13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29" t="s">
        <v>34</v>
      </c>
      <c r="E21" s="40"/>
      <c r="F21" s="40"/>
      <c r="G21" s="40"/>
      <c r="H21" s="40"/>
      <c r="I21" s="129" t="s">
        <v>26</v>
      </c>
      <c r="J21" s="132" t="s">
        <v>19</v>
      </c>
      <c r="K21" s="40"/>
      <c r="L21" s="13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2" t="s">
        <v>35</v>
      </c>
      <c r="F22" s="40"/>
      <c r="G22" s="40"/>
      <c r="H22" s="40"/>
      <c r="I22" s="129" t="s">
        <v>28</v>
      </c>
      <c r="J22" s="132" t="s">
        <v>19</v>
      </c>
      <c r="K22" s="40"/>
      <c r="L22" s="13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29" t="s">
        <v>36</v>
      </c>
      <c r="E24" s="40"/>
      <c r="F24" s="40"/>
      <c r="G24" s="40"/>
      <c r="H24" s="40"/>
      <c r="I24" s="40"/>
      <c r="J24" s="40"/>
      <c r="K24" s="40"/>
      <c r="L24" s="13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34"/>
      <c r="B25" s="135"/>
      <c r="C25" s="134"/>
      <c r="D25" s="134"/>
      <c r="E25" s="136" t="s">
        <v>37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8"/>
      <c r="E27" s="138"/>
      <c r="F27" s="138"/>
      <c r="G27" s="138"/>
      <c r="H27" s="138"/>
      <c r="I27" s="138"/>
      <c r="J27" s="138"/>
      <c r="K27" s="138"/>
      <c r="L27" s="13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39" t="s">
        <v>38</v>
      </c>
      <c r="E28" s="40"/>
      <c r="F28" s="40"/>
      <c r="G28" s="40"/>
      <c r="H28" s="40"/>
      <c r="I28" s="40"/>
      <c r="J28" s="140">
        <f>ROUND(J101, 2)</f>
        <v>0</v>
      </c>
      <c r="K28" s="40"/>
      <c r="L28" s="13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8"/>
      <c r="E29" s="138"/>
      <c r="F29" s="138"/>
      <c r="G29" s="138"/>
      <c r="H29" s="138"/>
      <c r="I29" s="138"/>
      <c r="J29" s="138"/>
      <c r="K29" s="138"/>
      <c r="L29" s="13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1" t="s">
        <v>40</v>
      </c>
      <c r="G30" s="40"/>
      <c r="H30" s="40"/>
      <c r="I30" s="141" t="s">
        <v>39</v>
      </c>
      <c r="J30" s="141" t="s">
        <v>41</v>
      </c>
      <c r="K30" s="40"/>
      <c r="L30" s="13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2" t="s">
        <v>42</v>
      </c>
      <c r="E31" s="129" t="s">
        <v>43</v>
      </c>
      <c r="F31" s="143">
        <f>ROUND((SUM(BE101:BE561)),  2)</f>
        <v>0</v>
      </c>
      <c r="G31" s="40"/>
      <c r="H31" s="40"/>
      <c r="I31" s="144">
        <v>0.20999999999999999</v>
      </c>
      <c r="J31" s="143">
        <f>ROUND(((SUM(BE101:BE561))*I31),  2)</f>
        <v>0</v>
      </c>
      <c r="K31" s="40"/>
      <c r="L31" s="13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29" t="s">
        <v>44</v>
      </c>
      <c r="F32" s="143">
        <f>ROUND((SUM(BF101:BF561)),  2)</f>
        <v>0</v>
      </c>
      <c r="G32" s="40"/>
      <c r="H32" s="40"/>
      <c r="I32" s="144">
        <v>0.12</v>
      </c>
      <c r="J32" s="143">
        <f>ROUND(((SUM(BF101:BF561))*I32),  2)</f>
        <v>0</v>
      </c>
      <c r="K32" s="40"/>
      <c r="L32" s="13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29" t="s">
        <v>45</v>
      </c>
      <c r="F33" s="143">
        <f>ROUND((SUM(BG101:BG561)),  2)</f>
        <v>0</v>
      </c>
      <c r="G33" s="40"/>
      <c r="H33" s="40"/>
      <c r="I33" s="144">
        <v>0.20999999999999999</v>
      </c>
      <c r="J33" s="143">
        <f>0</f>
        <v>0</v>
      </c>
      <c r="K33" s="40"/>
      <c r="L33" s="13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29" t="s">
        <v>46</v>
      </c>
      <c r="F34" s="143">
        <f>ROUND((SUM(BH101:BH561)),  2)</f>
        <v>0</v>
      </c>
      <c r="G34" s="40"/>
      <c r="H34" s="40"/>
      <c r="I34" s="144">
        <v>0.12</v>
      </c>
      <c r="J34" s="143">
        <f>0</f>
        <v>0</v>
      </c>
      <c r="K34" s="40"/>
      <c r="L34" s="13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29" t="s">
        <v>47</v>
      </c>
      <c r="F35" s="143">
        <f>ROUND((SUM(BI101:BI561)),  2)</f>
        <v>0</v>
      </c>
      <c r="G35" s="40"/>
      <c r="H35" s="40"/>
      <c r="I35" s="144">
        <v>0</v>
      </c>
      <c r="J35" s="143">
        <f>0</f>
        <v>0</v>
      </c>
      <c r="K35" s="40"/>
      <c r="L35" s="13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5"/>
      <c r="D37" s="146" t="s">
        <v>48</v>
      </c>
      <c r="E37" s="147"/>
      <c r="F37" s="147"/>
      <c r="G37" s="148" t="s">
        <v>49</v>
      </c>
      <c r="H37" s="149" t="s">
        <v>50</v>
      </c>
      <c r="I37" s="147"/>
      <c r="J37" s="150">
        <f>SUM(J28:J35)</f>
        <v>0</v>
      </c>
      <c r="K37" s="151"/>
      <c r="L37" s="13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3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3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80</v>
      </c>
      <c r="D43" s="42"/>
      <c r="E43" s="42"/>
      <c r="F43" s="42"/>
      <c r="G43" s="42"/>
      <c r="H43" s="42"/>
      <c r="I43" s="42"/>
      <c r="J43" s="42"/>
      <c r="K43" s="42"/>
      <c r="L43" s="13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Zahradníčkova 1121/8, byt č. 20 - Revitalizace bytové jednotky</v>
      </c>
      <c r="F46" s="42"/>
      <c r="G46" s="42"/>
      <c r="H46" s="42"/>
      <c r="I46" s="42"/>
      <c r="J46" s="42"/>
      <c r="K46" s="42"/>
      <c r="L46" s="13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>Praha 5</v>
      </c>
      <c r="G48" s="42"/>
      <c r="H48" s="42"/>
      <c r="I48" s="34" t="s">
        <v>23</v>
      </c>
      <c r="J48" s="74" t="str">
        <f>IF(J10="","",J10)</f>
        <v>15. 6. 2025</v>
      </c>
      <c r="K48" s="42"/>
      <c r="L48" s="13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15" customHeight="1">
      <c r="A50" s="40"/>
      <c r="B50" s="41"/>
      <c r="C50" s="34" t="s">
        <v>25</v>
      </c>
      <c r="D50" s="42"/>
      <c r="E50" s="42"/>
      <c r="F50" s="29" t="str">
        <f>E13</f>
        <v>Městká část Praha 5</v>
      </c>
      <c r="G50" s="42"/>
      <c r="H50" s="42"/>
      <c r="I50" s="34" t="s">
        <v>31</v>
      </c>
      <c r="J50" s="38" t="str">
        <f>E19</f>
        <v xml:space="preserve"> </v>
      </c>
      <c r="K50" s="42"/>
      <c r="L50" s="13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25.65" customHeight="1">
      <c r="A51" s="40"/>
      <c r="B51" s="41"/>
      <c r="C51" s="34" t="s">
        <v>29</v>
      </c>
      <c r="D51" s="42"/>
      <c r="E51" s="42"/>
      <c r="F51" s="29" t="str">
        <f>IF(E16="","",E16)</f>
        <v>Vyplň údaj</v>
      </c>
      <c r="G51" s="42"/>
      <c r="H51" s="42"/>
      <c r="I51" s="34" t="s">
        <v>34</v>
      </c>
      <c r="J51" s="38" t="str">
        <f>E22</f>
        <v>Pavel Šmahel - MAPAMI s.r.o.</v>
      </c>
      <c r="K51" s="42"/>
      <c r="L51" s="13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6" t="s">
        <v>81</v>
      </c>
      <c r="D53" s="157"/>
      <c r="E53" s="157"/>
      <c r="F53" s="157"/>
      <c r="G53" s="157"/>
      <c r="H53" s="157"/>
      <c r="I53" s="157"/>
      <c r="J53" s="158" t="s">
        <v>82</v>
      </c>
      <c r="K53" s="157"/>
      <c r="L53" s="13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59" t="s">
        <v>70</v>
      </c>
      <c r="D55" s="42"/>
      <c r="E55" s="42"/>
      <c r="F55" s="42"/>
      <c r="G55" s="42"/>
      <c r="H55" s="42"/>
      <c r="I55" s="42"/>
      <c r="J55" s="104">
        <f>J101</f>
        <v>0</v>
      </c>
      <c r="K55" s="42"/>
      <c r="L55" s="13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83</v>
      </c>
    </row>
    <row r="56" s="9" customFormat="1" ht="24.96" customHeight="1">
      <c r="A56" s="9"/>
      <c r="B56" s="160"/>
      <c r="C56" s="161"/>
      <c r="D56" s="162" t="s">
        <v>84</v>
      </c>
      <c r="E56" s="163"/>
      <c r="F56" s="163"/>
      <c r="G56" s="163"/>
      <c r="H56" s="163"/>
      <c r="I56" s="163"/>
      <c r="J56" s="164">
        <f>J102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85</v>
      </c>
      <c r="E57" s="169"/>
      <c r="F57" s="169"/>
      <c r="G57" s="169"/>
      <c r="H57" s="169"/>
      <c r="I57" s="169"/>
      <c r="J57" s="170">
        <f>J103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6"/>
      <c r="C58" s="167"/>
      <c r="D58" s="168" t="s">
        <v>86</v>
      </c>
      <c r="E58" s="169"/>
      <c r="F58" s="169"/>
      <c r="G58" s="169"/>
      <c r="H58" s="169"/>
      <c r="I58" s="169"/>
      <c r="J58" s="170">
        <f>J121</f>
        <v>0</v>
      </c>
      <c r="K58" s="167"/>
      <c r="L58" s="17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6"/>
      <c r="C59" s="167"/>
      <c r="D59" s="168" t="s">
        <v>87</v>
      </c>
      <c r="E59" s="169"/>
      <c r="F59" s="169"/>
      <c r="G59" s="169"/>
      <c r="H59" s="169"/>
      <c r="I59" s="169"/>
      <c r="J59" s="170">
        <f>J160</f>
        <v>0</v>
      </c>
      <c r="K59" s="167"/>
      <c r="L59" s="171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6"/>
      <c r="C60" s="167"/>
      <c r="D60" s="168" t="s">
        <v>88</v>
      </c>
      <c r="E60" s="169"/>
      <c r="F60" s="169"/>
      <c r="G60" s="169"/>
      <c r="H60" s="169"/>
      <c r="I60" s="169"/>
      <c r="J60" s="170">
        <f>J200</f>
        <v>0</v>
      </c>
      <c r="K60" s="167"/>
      <c r="L60" s="17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6"/>
      <c r="C61" s="167"/>
      <c r="D61" s="168" t="s">
        <v>89</v>
      </c>
      <c r="E61" s="169"/>
      <c r="F61" s="169"/>
      <c r="G61" s="169"/>
      <c r="H61" s="169"/>
      <c r="I61" s="169"/>
      <c r="J61" s="170">
        <f>J216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0"/>
      <c r="C62" s="161"/>
      <c r="D62" s="162" t="s">
        <v>90</v>
      </c>
      <c r="E62" s="163"/>
      <c r="F62" s="163"/>
      <c r="G62" s="163"/>
      <c r="H62" s="163"/>
      <c r="I62" s="163"/>
      <c r="J62" s="164">
        <f>J219</f>
        <v>0</v>
      </c>
      <c r="K62" s="161"/>
      <c r="L62" s="16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6"/>
      <c r="C63" s="167"/>
      <c r="D63" s="168" t="s">
        <v>91</v>
      </c>
      <c r="E63" s="169"/>
      <c r="F63" s="169"/>
      <c r="G63" s="169"/>
      <c r="H63" s="169"/>
      <c r="I63" s="169"/>
      <c r="J63" s="170">
        <f>J220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6"/>
      <c r="C64" s="167"/>
      <c r="D64" s="168" t="s">
        <v>92</v>
      </c>
      <c r="E64" s="169"/>
      <c r="F64" s="169"/>
      <c r="G64" s="169"/>
      <c r="H64" s="169"/>
      <c r="I64" s="169"/>
      <c r="J64" s="170">
        <f>J232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6"/>
      <c r="C65" s="167"/>
      <c r="D65" s="168" t="s">
        <v>93</v>
      </c>
      <c r="E65" s="169"/>
      <c r="F65" s="169"/>
      <c r="G65" s="169"/>
      <c r="H65" s="169"/>
      <c r="I65" s="169"/>
      <c r="J65" s="170">
        <f>J249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6"/>
      <c r="C66" s="167"/>
      <c r="D66" s="168" t="s">
        <v>94</v>
      </c>
      <c r="E66" s="169"/>
      <c r="F66" s="169"/>
      <c r="G66" s="169"/>
      <c r="H66" s="169"/>
      <c r="I66" s="169"/>
      <c r="J66" s="170">
        <f>J268</f>
        <v>0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6"/>
      <c r="C67" s="167"/>
      <c r="D67" s="168" t="s">
        <v>95</v>
      </c>
      <c r="E67" s="169"/>
      <c r="F67" s="169"/>
      <c r="G67" s="169"/>
      <c r="H67" s="169"/>
      <c r="I67" s="169"/>
      <c r="J67" s="170">
        <f>J311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6"/>
      <c r="C68" s="167"/>
      <c r="D68" s="168" t="s">
        <v>96</v>
      </c>
      <c r="E68" s="169"/>
      <c r="F68" s="169"/>
      <c r="G68" s="169"/>
      <c r="H68" s="169"/>
      <c r="I68" s="169"/>
      <c r="J68" s="170">
        <f>J318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6"/>
      <c r="C69" s="167"/>
      <c r="D69" s="168" t="s">
        <v>97</v>
      </c>
      <c r="E69" s="169"/>
      <c r="F69" s="169"/>
      <c r="G69" s="169"/>
      <c r="H69" s="169"/>
      <c r="I69" s="169"/>
      <c r="J69" s="170">
        <f>J355</f>
        <v>0</v>
      </c>
      <c r="K69" s="167"/>
      <c r="L69" s="17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6"/>
      <c r="C70" s="167"/>
      <c r="D70" s="168" t="s">
        <v>98</v>
      </c>
      <c r="E70" s="169"/>
      <c r="F70" s="169"/>
      <c r="G70" s="169"/>
      <c r="H70" s="169"/>
      <c r="I70" s="169"/>
      <c r="J70" s="170">
        <f>J366</f>
        <v>0</v>
      </c>
      <c r="K70" s="167"/>
      <c r="L70" s="17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6"/>
      <c r="C71" s="167"/>
      <c r="D71" s="168" t="s">
        <v>99</v>
      </c>
      <c r="E71" s="169"/>
      <c r="F71" s="169"/>
      <c r="G71" s="169"/>
      <c r="H71" s="169"/>
      <c r="I71" s="169"/>
      <c r="J71" s="170">
        <f>J380</f>
        <v>0</v>
      </c>
      <c r="K71" s="167"/>
      <c r="L71" s="17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6"/>
      <c r="C72" s="167"/>
      <c r="D72" s="168" t="s">
        <v>100</v>
      </c>
      <c r="E72" s="169"/>
      <c r="F72" s="169"/>
      <c r="G72" s="169"/>
      <c r="H72" s="169"/>
      <c r="I72" s="169"/>
      <c r="J72" s="170">
        <f>J386</f>
        <v>0</v>
      </c>
      <c r="K72" s="167"/>
      <c r="L72" s="17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6"/>
      <c r="C73" s="167"/>
      <c r="D73" s="168" t="s">
        <v>101</v>
      </c>
      <c r="E73" s="169"/>
      <c r="F73" s="169"/>
      <c r="G73" s="169"/>
      <c r="H73" s="169"/>
      <c r="I73" s="169"/>
      <c r="J73" s="170">
        <f>J433</f>
        <v>0</v>
      </c>
      <c r="K73" s="167"/>
      <c r="L73" s="171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6"/>
      <c r="C74" s="167"/>
      <c r="D74" s="168" t="s">
        <v>102</v>
      </c>
      <c r="E74" s="169"/>
      <c r="F74" s="169"/>
      <c r="G74" s="169"/>
      <c r="H74" s="169"/>
      <c r="I74" s="169"/>
      <c r="J74" s="170">
        <f>J438</f>
        <v>0</v>
      </c>
      <c r="K74" s="167"/>
      <c r="L74" s="17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6"/>
      <c r="C75" s="167"/>
      <c r="D75" s="168" t="s">
        <v>103</v>
      </c>
      <c r="E75" s="169"/>
      <c r="F75" s="169"/>
      <c r="G75" s="169"/>
      <c r="H75" s="169"/>
      <c r="I75" s="169"/>
      <c r="J75" s="170">
        <f>J460</f>
        <v>0</v>
      </c>
      <c r="K75" s="167"/>
      <c r="L75" s="17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6"/>
      <c r="C76" s="167"/>
      <c r="D76" s="168" t="s">
        <v>104</v>
      </c>
      <c r="E76" s="169"/>
      <c r="F76" s="169"/>
      <c r="G76" s="169"/>
      <c r="H76" s="169"/>
      <c r="I76" s="169"/>
      <c r="J76" s="170">
        <f>J478</f>
        <v>0</v>
      </c>
      <c r="K76" s="167"/>
      <c r="L76" s="17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6"/>
      <c r="C77" s="167"/>
      <c r="D77" s="168" t="s">
        <v>105</v>
      </c>
      <c r="E77" s="169"/>
      <c r="F77" s="169"/>
      <c r="G77" s="169"/>
      <c r="H77" s="169"/>
      <c r="I77" s="169"/>
      <c r="J77" s="170">
        <f>J508</f>
        <v>0</v>
      </c>
      <c r="K77" s="167"/>
      <c r="L77" s="171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66"/>
      <c r="C78" s="167"/>
      <c r="D78" s="168" t="s">
        <v>106</v>
      </c>
      <c r="E78" s="169"/>
      <c r="F78" s="169"/>
      <c r="G78" s="169"/>
      <c r="H78" s="169"/>
      <c r="I78" s="169"/>
      <c r="J78" s="170">
        <f>J535</f>
        <v>0</v>
      </c>
      <c r="K78" s="167"/>
      <c r="L78" s="171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9" customFormat="1" ht="24.96" customHeight="1">
      <c r="A79" s="9"/>
      <c r="B79" s="160"/>
      <c r="C79" s="161"/>
      <c r="D79" s="162" t="s">
        <v>107</v>
      </c>
      <c r="E79" s="163"/>
      <c r="F79" s="163"/>
      <c r="G79" s="163"/>
      <c r="H79" s="163"/>
      <c r="I79" s="163"/>
      <c r="J79" s="164">
        <f>J550</f>
        <v>0</v>
      </c>
      <c r="K79" s="161"/>
      <c r="L79" s="165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="10" customFormat="1" ht="19.92" customHeight="1">
      <c r="A80" s="10"/>
      <c r="B80" s="166"/>
      <c r="C80" s="167"/>
      <c r="D80" s="168" t="s">
        <v>108</v>
      </c>
      <c r="E80" s="169"/>
      <c r="F80" s="169"/>
      <c r="G80" s="169"/>
      <c r="H80" s="169"/>
      <c r="I80" s="169"/>
      <c r="J80" s="170">
        <f>J551</f>
        <v>0</v>
      </c>
      <c r="K80" s="167"/>
      <c r="L80" s="171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66"/>
      <c r="C81" s="167"/>
      <c r="D81" s="168" t="s">
        <v>109</v>
      </c>
      <c r="E81" s="169"/>
      <c r="F81" s="169"/>
      <c r="G81" s="169"/>
      <c r="H81" s="169"/>
      <c r="I81" s="169"/>
      <c r="J81" s="170">
        <f>J554</f>
        <v>0</v>
      </c>
      <c r="K81" s="167"/>
      <c r="L81" s="171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66"/>
      <c r="C82" s="167"/>
      <c r="D82" s="168" t="s">
        <v>110</v>
      </c>
      <c r="E82" s="169"/>
      <c r="F82" s="169"/>
      <c r="G82" s="169"/>
      <c r="H82" s="169"/>
      <c r="I82" s="169"/>
      <c r="J82" s="170">
        <f>J557</f>
        <v>0</v>
      </c>
      <c r="K82" s="167"/>
      <c r="L82" s="171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66"/>
      <c r="C83" s="167"/>
      <c r="D83" s="168" t="s">
        <v>111</v>
      </c>
      <c r="E83" s="169"/>
      <c r="F83" s="169"/>
      <c r="G83" s="169"/>
      <c r="H83" s="169"/>
      <c r="I83" s="169"/>
      <c r="J83" s="170">
        <f>J560</f>
        <v>0</v>
      </c>
      <c r="K83" s="167"/>
      <c r="L83" s="171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2" customFormat="1" ht="21.84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61"/>
      <c r="C85" s="62"/>
      <c r="D85" s="62"/>
      <c r="E85" s="62"/>
      <c r="F85" s="62"/>
      <c r="G85" s="62"/>
      <c r="H85" s="62"/>
      <c r="I85" s="62"/>
      <c r="J85" s="62"/>
      <c r="K85" s="62"/>
      <c r="L85" s="13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9" s="2" customFormat="1" ht="6.96" customHeight="1">
      <c r="A89" s="40"/>
      <c r="B89" s="63"/>
      <c r="C89" s="64"/>
      <c r="D89" s="64"/>
      <c r="E89" s="64"/>
      <c r="F89" s="64"/>
      <c r="G89" s="64"/>
      <c r="H89" s="64"/>
      <c r="I89" s="64"/>
      <c r="J89" s="64"/>
      <c r="K89" s="64"/>
      <c r="L89" s="13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4.96" customHeight="1">
      <c r="A90" s="40"/>
      <c r="B90" s="41"/>
      <c r="C90" s="25" t="s">
        <v>112</v>
      </c>
      <c r="D90" s="42"/>
      <c r="E90" s="42"/>
      <c r="F90" s="42"/>
      <c r="G90" s="42"/>
      <c r="H90" s="42"/>
      <c r="I90" s="42"/>
      <c r="J90" s="42"/>
      <c r="K90" s="42"/>
      <c r="L90" s="13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16</v>
      </c>
      <c r="D92" s="42"/>
      <c r="E92" s="42"/>
      <c r="F92" s="42"/>
      <c r="G92" s="42"/>
      <c r="H92" s="42"/>
      <c r="I92" s="42"/>
      <c r="J92" s="42"/>
      <c r="K92" s="42"/>
      <c r="L92" s="13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6.5" customHeight="1">
      <c r="A93" s="40"/>
      <c r="B93" s="41"/>
      <c r="C93" s="42"/>
      <c r="D93" s="42"/>
      <c r="E93" s="71" t="str">
        <f>E7</f>
        <v>Zahradníčkova 1121/8, byt č. 20 - Revitalizace bytové jednotky</v>
      </c>
      <c r="F93" s="42"/>
      <c r="G93" s="42"/>
      <c r="H93" s="42"/>
      <c r="I93" s="42"/>
      <c r="J93" s="42"/>
      <c r="K93" s="42"/>
      <c r="L93" s="13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3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2" customHeight="1">
      <c r="A95" s="40"/>
      <c r="B95" s="41"/>
      <c r="C95" s="34" t="s">
        <v>21</v>
      </c>
      <c r="D95" s="42"/>
      <c r="E95" s="42"/>
      <c r="F95" s="29" t="str">
        <f>F10</f>
        <v>Praha 5</v>
      </c>
      <c r="G95" s="42"/>
      <c r="H95" s="42"/>
      <c r="I95" s="34" t="s">
        <v>23</v>
      </c>
      <c r="J95" s="74" t="str">
        <f>IF(J10="","",J10)</f>
        <v>15. 6. 2025</v>
      </c>
      <c r="K95" s="42"/>
      <c r="L95" s="13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6.96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3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5.15" customHeight="1">
      <c r="A97" s="40"/>
      <c r="B97" s="41"/>
      <c r="C97" s="34" t="s">
        <v>25</v>
      </c>
      <c r="D97" s="42"/>
      <c r="E97" s="42"/>
      <c r="F97" s="29" t="str">
        <f>E13</f>
        <v>Městká část Praha 5</v>
      </c>
      <c r="G97" s="42"/>
      <c r="H97" s="42"/>
      <c r="I97" s="34" t="s">
        <v>31</v>
      </c>
      <c r="J97" s="38" t="str">
        <f>E19</f>
        <v xml:space="preserve"> </v>
      </c>
      <c r="K97" s="42"/>
      <c r="L97" s="13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5.65" customHeight="1">
      <c r="A98" s="40"/>
      <c r="B98" s="41"/>
      <c r="C98" s="34" t="s">
        <v>29</v>
      </c>
      <c r="D98" s="42"/>
      <c r="E98" s="42"/>
      <c r="F98" s="29" t="str">
        <f>IF(E16="","",E16)</f>
        <v>Vyplň údaj</v>
      </c>
      <c r="G98" s="42"/>
      <c r="H98" s="42"/>
      <c r="I98" s="34" t="s">
        <v>34</v>
      </c>
      <c r="J98" s="38" t="str">
        <f>E22</f>
        <v>Pavel Šmahel - MAPAMI s.r.o.</v>
      </c>
      <c r="K98" s="42"/>
      <c r="L98" s="13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0.32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13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11" customFormat="1" ht="29.28" customHeight="1">
      <c r="A100" s="172"/>
      <c r="B100" s="173"/>
      <c r="C100" s="174" t="s">
        <v>113</v>
      </c>
      <c r="D100" s="175" t="s">
        <v>57</v>
      </c>
      <c r="E100" s="175" t="s">
        <v>53</v>
      </c>
      <c r="F100" s="175" t="s">
        <v>54</v>
      </c>
      <c r="G100" s="175" t="s">
        <v>114</v>
      </c>
      <c r="H100" s="175" t="s">
        <v>115</v>
      </c>
      <c r="I100" s="175" t="s">
        <v>116</v>
      </c>
      <c r="J100" s="175" t="s">
        <v>82</v>
      </c>
      <c r="K100" s="176" t="s">
        <v>117</v>
      </c>
      <c r="L100" s="177"/>
      <c r="M100" s="94" t="s">
        <v>19</v>
      </c>
      <c r="N100" s="95" t="s">
        <v>42</v>
      </c>
      <c r="O100" s="95" t="s">
        <v>118</v>
      </c>
      <c r="P100" s="95" t="s">
        <v>119</v>
      </c>
      <c r="Q100" s="95" t="s">
        <v>120</v>
      </c>
      <c r="R100" s="95" t="s">
        <v>121</v>
      </c>
      <c r="S100" s="95" t="s">
        <v>122</v>
      </c>
      <c r="T100" s="96" t="s">
        <v>123</v>
      </c>
      <c r="U100" s="172"/>
      <c r="V100" s="172"/>
      <c r="W100" s="172"/>
      <c r="X100" s="172"/>
      <c r="Y100" s="172"/>
      <c r="Z100" s="172"/>
      <c r="AA100" s="172"/>
      <c r="AB100" s="172"/>
      <c r="AC100" s="172"/>
      <c r="AD100" s="172"/>
      <c r="AE100" s="172"/>
    </row>
    <row r="101" s="2" customFormat="1" ht="22.8" customHeight="1">
      <c r="A101" s="40"/>
      <c r="B101" s="41"/>
      <c r="C101" s="101" t="s">
        <v>124</v>
      </c>
      <c r="D101" s="42"/>
      <c r="E101" s="42"/>
      <c r="F101" s="42"/>
      <c r="G101" s="42"/>
      <c r="H101" s="42"/>
      <c r="I101" s="42"/>
      <c r="J101" s="178">
        <f>BK101</f>
        <v>0</v>
      </c>
      <c r="K101" s="42"/>
      <c r="L101" s="46"/>
      <c r="M101" s="97"/>
      <c r="N101" s="179"/>
      <c r="O101" s="98"/>
      <c r="P101" s="180">
        <f>P102+P219+P550</f>
        <v>0</v>
      </c>
      <c r="Q101" s="98"/>
      <c r="R101" s="180">
        <f>R102+R219+R550</f>
        <v>4.9468770000000006</v>
      </c>
      <c r="S101" s="98"/>
      <c r="T101" s="181">
        <f>T102+T219+T550</f>
        <v>4.8058880000000004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71</v>
      </c>
      <c r="AU101" s="19" t="s">
        <v>83</v>
      </c>
      <c r="BK101" s="182">
        <f>BK102+BK219+BK550</f>
        <v>0</v>
      </c>
    </row>
    <row r="102" s="12" customFormat="1" ht="25.92" customHeight="1">
      <c r="A102" s="12"/>
      <c r="B102" s="183"/>
      <c r="C102" s="184"/>
      <c r="D102" s="185" t="s">
        <v>71</v>
      </c>
      <c r="E102" s="186" t="s">
        <v>125</v>
      </c>
      <c r="F102" s="186" t="s">
        <v>126</v>
      </c>
      <c r="G102" s="184"/>
      <c r="H102" s="184"/>
      <c r="I102" s="187"/>
      <c r="J102" s="188">
        <f>BK102</f>
        <v>0</v>
      </c>
      <c r="K102" s="184"/>
      <c r="L102" s="189"/>
      <c r="M102" s="190"/>
      <c r="N102" s="191"/>
      <c r="O102" s="191"/>
      <c r="P102" s="192">
        <f>P103+P121+P160+P200+P216</f>
        <v>0</v>
      </c>
      <c r="Q102" s="191"/>
      <c r="R102" s="192">
        <f>R103+R121+R160+R200+R216</f>
        <v>3.3946880000000004</v>
      </c>
      <c r="S102" s="191"/>
      <c r="T102" s="193">
        <f>T103+T121+T160+T200+T216</f>
        <v>3.0775000000000001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4" t="s">
        <v>77</v>
      </c>
      <c r="AT102" s="195" t="s">
        <v>71</v>
      </c>
      <c r="AU102" s="195" t="s">
        <v>72</v>
      </c>
      <c r="AY102" s="194" t="s">
        <v>127</v>
      </c>
      <c r="BK102" s="196">
        <f>BK103+BK121+BK160+BK200+BK216</f>
        <v>0</v>
      </c>
    </row>
    <row r="103" s="12" customFormat="1" ht="22.8" customHeight="1">
      <c r="A103" s="12"/>
      <c r="B103" s="183"/>
      <c r="C103" s="184"/>
      <c r="D103" s="185" t="s">
        <v>71</v>
      </c>
      <c r="E103" s="197" t="s">
        <v>128</v>
      </c>
      <c r="F103" s="197" t="s">
        <v>129</v>
      </c>
      <c r="G103" s="184"/>
      <c r="H103" s="184"/>
      <c r="I103" s="187"/>
      <c r="J103" s="198">
        <f>BK103</f>
        <v>0</v>
      </c>
      <c r="K103" s="184"/>
      <c r="L103" s="189"/>
      <c r="M103" s="190"/>
      <c r="N103" s="191"/>
      <c r="O103" s="191"/>
      <c r="P103" s="192">
        <f>SUM(P104:P120)</f>
        <v>0</v>
      </c>
      <c r="Q103" s="191"/>
      <c r="R103" s="192">
        <f>SUM(R104:R120)</f>
        <v>1.101048</v>
      </c>
      <c r="S103" s="191"/>
      <c r="T103" s="193">
        <f>SUM(T104:T120)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4" t="s">
        <v>77</v>
      </c>
      <c r="AT103" s="195" t="s">
        <v>71</v>
      </c>
      <c r="AU103" s="195" t="s">
        <v>77</v>
      </c>
      <c r="AY103" s="194" t="s">
        <v>127</v>
      </c>
      <c r="BK103" s="196">
        <f>SUM(BK104:BK120)</f>
        <v>0</v>
      </c>
    </row>
    <row r="104" s="2" customFormat="1" ht="24.15" customHeight="1">
      <c r="A104" s="40"/>
      <c r="B104" s="41"/>
      <c r="C104" s="199" t="s">
        <v>77</v>
      </c>
      <c r="D104" s="199" t="s">
        <v>130</v>
      </c>
      <c r="E104" s="200" t="s">
        <v>131</v>
      </c>
      <c r="F104" s="201" t="s">
        <v>132</v>
      </c>
      <c r="G104" s="202" t="s">
        <v>133</v>
      </c>
      <c r="H104" s="203">
        <v>9.5</v>
      </c>
      <c r="I104" s="204"/>
      <c r="J104" s="205">
        <f>ROUND(I104*H104,2)</f>
        <v>0</v>
      </c>
      <c r="K104" s="201" t="s">
        <v>134</v>
      </c>
      <c r="L104" s="46"/>
      <c r="M104" s="206" t="s">
        <v>19</v>
      </c>
      <c r="N104" s="207" t="s">
        <v>44</v>
      </c>
      <c r="O104" s="86"/>
      <c r="P104" s="208">
        <f>O104*H104</f>
        <v>0</v>
      </c>
      <c r="Q104" s="208">
        <v>0.044339999999999997</v>
      </c>
      <c r="R104" s="208">
        <f>Q104*H104</f>
        <v>0.42122999999999999</v>
      </c>
      <c r="S104" s="208">
        <v>0</v>
      </c>
      <c r="T104" s="209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0" t="s">
        <v>135</v>
      </c>
      <c r="AT104" s="210" t="s">
        <v>130</v>
      </c>
      <c r="AU104" s="210" t="s">
        <v>136</v>
      </c>
      <c r="AY104" s="19" t="s">
        <v>127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9" t="s">
        <v>136</v>
      </c>
      <c r="BK104" s="211">
        <f>ROUND(I104*H104,2)</f>
        <v>0</v>
      </c>
      <c r="BL104" s="19" t="s">
        <v>135</v>
      </c>
      <c r="BM104" s="210" t="s">
        <v>137</v>
      </c>
    </row>
    <row r="105" s="2" customFormat="1">
      <c r="A105" s="40"/>
      <c r="B105" s="41"/>
      <c r="C105" s="42"/>
      <c r="D105" s="212" t="s">
        <v>138</v>
      </c>
      <c r="E105" s="42"/>
      <c r="F105" s="213" t="s">
        <v>139</v>
      </c>
      <c r="G105" s="42"/>
      <c r="H105" s="42"/>
      <c r="I105" s="214"/>
      <c r="J105" s="42"/>
      <c r="K105" s="42"/>
      <c r="L105" s="46"/>
      <c r="M105" s="215"/>
      <c r="N105" s="216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138</v>
      </c>
      <c r="AU105" s="19" t="s">
        <v>136</v>
      </c>
    </row>
    <row r="106" s="13" customFormat="1">
      <c r="A106" s="13"/>
      <c r="B106" s="217"/>
      <c r="C106" s="218"/>
      <c r="D106" s="219" t="s">
        <v>140</v>
      </c>
      <c r="E106" s="220" t="s">
        <v>19</v>
      </c>
      <c r="F106" s="221" t="s">
        <v>141</v>
      </c>
      <c r="G106" s="218"/>
      <c r="H106" s="222">
        <v>9.5</v>
      </c>
      <c r="I106" s="223"/>
      <c r="J106" s="218"/>
      <c r="K106" s="218"/>
      <c r="L106" s="224"/>
      <c r="M106" s="225"/>
      <c r="N106" s="226"/>
      <c r="O106" s="226"/>
      <c r="P106" s="226"/>
      <c r="Q106" s="226"/>
      <c r="R106" s="226"/>
      <c r="S106" s="226"/>
      <c r="T106" s="22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8" t="s">
        <v>140</v>
      </c>
      <c r="AU106" s="228" t="s">
        <v>136</v>
      </c>
      <c r="AV106" s="13" t="s">
        <v>136</v>
      </c>
      <c r="AW106" s="13" t="s">
        <v>33</v>
      </c>
      <c r="AX106" s="13" t="s">
        <v>77</v>
      </c>
      <c r="AY106" s="228" t="s">
        <v>127</v>
      </c>
    </row>
    <row r="107" s="2" customFormat="1" ht="24.15" customHeight="1">
      <c r="A107" s="40"/>
      <c r="B107" s="41"/>
      <c r="C107" s="199" t="s">
        <v>136</v>
      </c>
      <c r="D107" s="199" t="s">
        <v>130</v>
      </c>
      <c r="E107" s="200" t="s">
        <v>142</v>
      </c>
      <c r="F107" s="201" t="s">
        <v>143</v>
      </c>
      <c r="G107" s="202" t="s">
        <v>133</v>
      </c>
      <c r="H107" s="203">
        <v>10</v>
      </c>
      <c r="I107" s="204"/>
      <c r="J107" s="205">
        <f>ROUND(I107*H107,2)</f>
        <v>0</v>
      </c>
      <c r="K107" s="201" t="s">
        <v>134</v>
      </c>
      <c r="L107" s="46"/>
      <c r="M107" s="206" t="s">
        <v>19</v>
      </c>
      <c r="N107" s="207" t="s">
        <v>44</v>
      </c>
      <c r="O107" s="86"/>
      <c r="P107" s="208">
        <f>O107*H107</f>
        <v>0</v>
      </c>
      <c r="Q107" s="208">
        <v>0.061719999999999997</v>
      </c>
      <c r="R107" s="208">
        <f>Q107*H107</f>
        <v>0.61719999999999997</v>
      </c>
      <c r="S107" s="208">
        <v>0</v>
      </c>
      <c r="T107" s="209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0" t="s">
        <v>135</v>
      </c>
      <c r="AT107" s="210" t="s">
        <v>130</v>
      </c>
      <c r="AU107" s="210" t="s">
        <v>136</v>
      </c>
      <c r="AY107" s="19" t="s">
        <v>127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9" t="s">
        <v>136</v>
      </c>
      <c r="BK107" s="211">
        <f>ROUND(I107*H107,2)</f>
        <v>0</v>
      </c>
      <c r="BL107" s="19" t="s">
        <v>135</v>
      </c>
      <c r="BM107" s="210" t="s">
        <v>144</v>
      </c>
    </row>
    <row r="108" s="2" customFormat="1">
      <c r="A108" s="40"/>
      <c r="B108" s="41"/>
      <c r="C108" s="42"/>
      <c r="D108" s="212" t="s">
        <v>138</v>
      </c>
      <c r="E108" s="42"/>
      <c r="F108" s="213" t="s">
        <v>145</v>
      </c>
      <c r="G108" s="42"/>
      <c r="H108" s="42"/>
      <c r="I108" s="214"/>
      <c r="J108" s="42"/>
      <c r="K108" s="42"/>
      <c r="L108" s="46"/>
      <c r="M108" s="215"/>
      <c r="N108" s="216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138</v>
      </c>
      <c r="AU108" s="19" t="s">
        <v>136</v>
      </c>
    </row>
    <row r="109" s="13" customFormat="1">
      <c r="A109" s="13"/>
      <c r="B109" s="217"/>
      <c r="C109" s="218"/>
      <c r="D109" s="219" t="s">
        <v>140</v>
      </c>
      <c r="E109" s="220" t="s">
        <v>19</v>
      </c>
      <c r="F109" s="221" t="s">
        <v>146</v>
      </c>
      <c r="G109" s="218"/>
      <c r="H109" s="222">
        <v>5.8499999999999996</v>
      </c>
      <c r="I109" s="223"/>
      <c r="J109" s="218"/>
      <c r="K109" s="218"/>
      <c r="L109" s="224"/>
      <c r="M109" s="225"/>
      <c r="N109" s="226"/>
      <c r="O109" s="226"/>
      <c r="P109" s="226"/>
      <c r="Q109" s="226"/>
      <c r="R109" s="226"/>
      <c r="S109" s="226"/>
      <c r="T109" s="22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8" t="s">
        <v>140</v>
      </c>
      <c r="AU109" s="228" t="s">
        <v>136</v>
      </c>
      <c r="AV109" s="13" t="s">
        <v>136</v>
      </c>
      <c r="AW109" s="13" t="s">
        <v>33</v>
      </c>
      <c r="AX109" s="13" t="s">
        <v>72</v>
      </c>
      <c r="AY109" s="228" t="s">
        <v>127</v>
      </c>
    </row>
    <row r="110" s="14" customFormat="1">
      <c r="A110" s="14"/>
      <c r="B110" s="229"/>
      <c r="C110" s="230"/>
      <c r="D110" s="219" t="s">
        <v>140</v>
      </c>
      <c r="E110" s="231" t="s">
        <v>19</v>
      </c>
      <c r="F110" s="232" t="s">
        <v>147</v>
      </c>
      <c r="G110" s="230"/>
      <c r="H110" s="233">
        <v>5.8499999999999996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9" t="s">
        <v>140</v>
      </c>
      <c r="AU110" s="239" t="s">
        <v>136</v>
      </c>
      <c r="AV110" s="14" t="s">
        <v>128</v>
      </c>
      <c r="AW110" s="14" t="s">
        <v>33</v>
      </c>
      <c r="AX110" s="14" t="s">
        <v>72</v>
      </c>
      <c r="AY110" s="239" t="s">
        <v>127</v>
      </c>
    </row>
    <row r="111" s="13" customFormat="1">
      <c r="A111" s="13"/>
      <c r="B111" s="217"/>
      <c r="C111" s="218"/>
      <c r="D111" s="219" t="s">
        <v>140</v>
      </c>
      <c r="E111" s="220" t="s">
        <v>19</v>
      </c>
      <c r="F111" s="221" t="s">
        <v>148</v>
      </c>
      <c r="G111" s="218"/>
      <c r="H111" s="222">
        <v>4.1500000000000004</v>
      </c>
      <c r="I111" s="223"/>
      <c r="J111" s="218"/>
      <c r="K111" s="218"/>
      <c r="L111" s="224"/>
      <c r="M111" s="225"/>
      <c r="N111" s="226"/>
      <c r="O111" s="226"/>
      <c r="P111" s="226"/>
      <c r="Q111" s="226"/>
      <c r="R111" s="226"/>
      <c r="S111" s="226"/>
      <c r="T111" s="22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8" t="s">
        <v>140</v>
      </c>
      <c r="AU111" s="228" t="s">
        <v>136</v>
      </c>
      <c r="AV111" s="13" t="s">
        <v>136</v>
      </c>
      <c r="AW111" s="13" t="s">
        <v>33</v>
      </c>
      <c r="AX111" s="13" t="s">
        <v>72</v>
      </c>
      <c r="AY111" s="228" t="s">
        <v>127</v>
      </c>
    </row>
    <row r="112" s="14" customFormat="1">
      <c r="A112" s="14"/>
      <c r="B112" s="229"/>
      <c r="C112" s="230"/>
      <c r="D112" s="219" t="s">
        <v>140</v>
      </c>
      <c r="E112" s="231" t="s">
        <v>19</v>
      </c>
      <c r="F112" s="232" t="s">
        <v>147</v>
      </c>
      <c r="G112" s="230"/>
      <c r="H112" s="233">
        <v>4.1500000000000004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9" t="s">
        <v>140</v>
      </c>
      <c r="AU112" s="239" t="s">
        <v>136</v>
      </c>
      <c r="AV112" s="14" t="s">
        <v>128</v>
      </c>
      <c r="AW112" s="14" t="s">
        <v>33</v>
      </c>
      <c r="AX112" s="14" t="s">
        <v>72</v>
      </c>
      <c r="AY112" s="239" t="s">
        <v>127</v>
      </c>
    </row>
    <row r="113" s="15" customFormat="1">
      <c r="A113" s="15"/>
      <c r="B113" s="240"/>
      <c r="C113" s="241"/>
      <c r="D113" s="219" t="s">
        <v>140</v>
      </c>
      <c r="E113" s="242" t="s">
        <v>19</v>
      </c>
      <c r="F113" s="243" t="s">
        <v>149</v>
      </c>
      <c r="G113" s="241"/>
      <c r="H113" s="244">
        <v>10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0" t="s">
        <v>140</v>
      </c>
      <c r="AU113" s="250" t="s">
        <v>136</v>
      </c>
      <c r="AV113" s="15" t="s">
        <v>135</v>
      </c>
      <c r="AW113" s="15" t="s">
        <v>33</v>
      </c>
      <c r="AX113" s="15" t="s">
        <v>77</v>
      </c>
      <c r="AY113" s="250" t="s">
        <v>127</v>
      </c>
    </row>
    <row r="114" s="2" customFormat="1" ht="16.5" customHeight="1">
      <c r="A114" s="40"/>
      <c r="B114" s="41"/>
      <c r="C114" s="199" t="s">
        <v>128</v>
      </c>
      <c r="D114" s="199" t="s">
        <v>130</v>
      </c>
      <c r="E114" s="200" t="s">
        <v>150</v>
      </c>
      <c r="F114" s="201" t="s">
        <v>151</v>
      </c>
      <c r="G114" s="202" t="s">
        <v>152</v>
      </c>
      <c r="H114" s="203">
        <v>10.800000000000001</v>
      </c>
      <c r="I114" s="204"/>
      <c r="J114" s="205">
        <f>ROUND(I114*H114,2)</f>
        <v>0</v>
      </c>
      <c r="K114" s="201" t="s">
        <v>134</v>
      </c>
      <c r="L114" s="46"/>
      <c r="M114" s="206" t="s">
        <v>19</v>
      </c>
      <c r="N114" s="207" t="s">
        <v>44</v>
      </c>
      <c r="O114" s="86"/>
      <c r="P114" s="208">
        <f>O114*H114</f>
        <v>0</v>
      </c>
      <c r="Q114" s="208">
        <v>8.0000000000000007E-05</v>
      </c>
      <c r="R114" s="208">
        <f>Q114*H114</f>
        <v>0.00086400000000000008</v>
      </c>
      <c r="S114" s="208">
        <v>0</v>
      </c>
      <c r="T114" s="209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0" t="s">
        <v>135</v>
      </c>
      <c r="AT114" s="210" t="s">
        <v>130</v>
      </c>
      <c r="AU114" s="210" t="s">
        <v>136</v>
      </c>
      <c r="AY114" s="19" t="s">
        <v>127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9" t="s">
        <v>136</v>
      </c>
      <c r="BK114" s="211">
        <f>ROUND(I114*H114,2)</f>
        <v>0</v>
      </c>
      <c r="BL114" s="19" t="s">
        <v>135</v>
      </c>
      <c r="BM114" s="210" t="s">
        <v>153</v>
      </c>
    </row>
    <row r="115" s="2" customFormat="1">
      <c r="A115" s="40"/>
      <c r="B115" s="41"/>
      <c r="C115" s="42"/>
      <c r="D115" s="212" t="s">
        <v>138</v>
      </c>
      <c r="E115" s="42"/>
      <c r="F115" s="213" t="s">
        <v>154</v>
      </c>
      <c r="G115" s="42"/>
      <c r="H115" s="42"/>
      <c r="I115" s="214"/>
      <c r="J115" s="42"/>
      <c r="K115" s="42"/>
      <c r="L115" s="46"/>
      <c r="M115" s="215"/>
      <c r="N115" s="216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138</v>
      </c>
      <c r="AU115" s="19" t="s">
        <v>136</v>
      </c>
    </row>
    <row r="116" s="2" customFormat="1" ht="16.5" customHeight="1">
      <c r="A116" s="40"/>
      <c r="B116" s="41"/>
      <c r="C116" s="199" t="s">
        <v>135</v>
      </c>
      <c r="D116" s="199" t="s">
        <v>130</v>
      </c>
      <c r="E116" s="200" t="s">
        <v>155</v>
      </c>
      <c r="F116" s="201" t="s">
        <v>156</v>
      </c>
      <c r="G116" s="202" t="s">
        <v>152</v>
      </c>
      <c r="H116" s="203">
        <v>12.75</v>
      </c>
      <c r="I116" s="204"/>
      <c r="J116" s="205">
        <f>ROUND(I116*H116,2)</f>
        <v>0</v>
      </c>
      <c r="K116" s="201" t="s">
        <v>134</v>
      </c>
      <c r="L116" s="46"/>
      <c r="M116" s="206" t="s">
        <v>19</v>
      </c>
      <c r="N116" s="207" t="s">
        <v>44</v>
      </c>
      <c r="O116" s="86"/>
      <c r="P116" s="208">
        <f>O116*H116</f>
        <v>0</v>
      </c>
      <c r="Q116" s="208">
        <v>0.00020000000000000001</v>
      </c>
      <c r="R116" s="208">
        <f>Q116*H116</f>
        <v>0.0025500000000000002</v>
      </c>
      <c r="S116" s="208">
        <v>0</v>
      </c>
      <c r="T116" s="209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0" t="s">
        <v>135</v>
      </c>
      <c r="AT116" s="210" t="s">
        <v>130</v>
      </c>
      <c r="AU116" s="210" t="s">
        <v>136</v>
      </c>
      <c r="AY116" s="19" t="s">
        <v>127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9" t="s">
        <v>136</v>
      </c>
      <c r="BK116" s="211">
        <f>ROUND(I116*H116,2)</f>
        <v>0</v>
      </c>
      <c r="BL116" s="19" t="s">
        <v>135</v>
      </c>
      <c r="BM116" s="210" t="s">
        <v>157</v>
      </c>
    </row>
    <row r="117" s="2" customFormat="1">
      <c r="A117" s="40"/>
      <c r="B117" s="41"/>
      <c r="C117" s="42"/>
      <c r="D117" s="212" t="s">
        <v>138</v>
      </c>
      <c r="E117" s="42"/>
      <c r="F117" s="213" t="s">
        <v>158</v>
      </c>
      <c r="G117" s="42"/>
      <c r="H117" s="42"/>
      <c r="I117" s="214"/>
      <c r="J117" s="42"/>
      <c r="K117" s="42"/>
      <c r="L117" s="46"/>
      <c r="M117" s="215"/>
      <c r="N117" s="216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138</v>
      </c>
      <c r="AU117" s="19" t="s">
        <v>136</v>
      </c>
    </row>
    <row r="118" s="2" customFormat="1" ht="24.15" customHeight="1">
      <c r="A118" s="40"/>
      <c r="B118" s="41"/>
      <c r="C118" s="199" t="s">
        <v>159</v>
      </c>
      <c r="D118" s="199" t="s">
        <v>130</v>
      </c>
      <c r="E118" s="200" t="s">
        <v>160</v>
      </c>
      <c r="F118" s="201" t="s">
        <v>161</v>
      </c>
      <c r="G118" s="202" t="s">
        <v>133</v>
      </c>
      <c r="H118" s="203">
        <v>0.94999999999999996</v>
      </c>
      <c r="I118" s="204"/>
      <c r="J118" s="205">
        <f>ROUND(I118*H118,2)</f>
        <v>0</v>
      </c>
      <c r="K118" s="201" t="s">
        <v>134</v>
      </c>
      <c r="L118" s="46"/>
      <c r="M118" s="206" t="s">
        <v>19</v>
      </c>
      <c r="N118" s="207" t="s">
        <v>44</v>
      </c>
      <c r="O118" s="86"/>
      <c r="P118" s="208">
        <f>O118*H118</f>
        <v>0</v>
      </c>
      <c r="Q118" s="208">
        <v>0.06232</v>
      </c>
      <c r="R118" s="208">
        <f>Q118*H118</f>
        <v>0.059204</v>
      </c>
      <c r="S118" s="208">
        <v>0</v>
      </c>
      <c r="T118" s="209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0" t="s">
        <v>135</v>
      </c>
      <c r="AT118" s="210" t="s">
        <v>130</v>
      </c>
      <c r="AU118" s="210" t="s">
        <v>136</v>
      </c>
      <c r="AY118" s="19" t="s">
        <v>127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9" t="s">
        <v>136</v>
      </c>
      <c r="BK118" s="211">
        <f>ROUND(I118*H118,2)</f>
        <v>0</v>
      </c>
      <c r="BL118" s="19" t="s">
        <v>135</v>
      </c>
      <c r="BM118" s="210" t="s">
        <v>162</v>
      </c>
    </row>
    <row r="119" s="2" customFormat="1">
      <c r="A119" s="40"/>
      <c r="B119" s="41"/>
      <c r="C119" s="42"/>
      <c r="D119" s="212" t="s">
        <v>138</v>
      </c>
      <c r="E119" s="42"/>
      <c r="F119" s="213" t="s">
        <v>163</v>
      </c>
      <c r="G119" s="42"/>
      <c r="H119" s="42"/>
      <c r="I119" s="214"/>
      <c r="J119" s="42"/>
      <c r="K119" s="42"/>
      <c r="L119" s="46"/>
      <c r="M119" s="215"/>
      <c r="N119" s="216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138</v>
      </c>
      <c r="AU119" s="19" t="s">
        <v>136</v>
      </c>
    </row>
    <row r="120" s="13" customFormat="1">
      <c r="A120" s="13"/>
      <c r="B120" s="217"/>
      <c r="C120" s="218"/>
      <c r="D120" s="219" t="s">
        <v>140</v>
      </c>
      <c r="E120" s="220" t="s">
        <v>19</v>
      </c>
      <c r="F120" s="221" t="s">
        <v>164</v>
      </c>
      <c r="G120" s="218"/>
      <c r="H120" s="222">
        <v>0.94999999999999996</v>
      </c>
      <c r="I120" s="223"/>
      <c r="J120" s="218"/>
      <c r="K120" s="218"/>
      <c r="L120" s="224"/>
      <c r="M120" s="225"/>
      <c r="N120" s="226"/>
      <c r="O120" s="226"/>
      <c r="P120" s="226"/>
      <c r="Q120" s="226"/>
      <c r="R120" s="226"/>
      <c r="S120" s="226"/>
      <c r="T120" s="22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8" t="s">
        <v>140</v>
      </c>
      <c r="AU120" s="228" t="s">
        <v>136</v>
      </c>
      <c r="AV120" s="13" t="s">
        <v>136</v>
      </c>
      <c r="AW120" s="13" t="s">
        <v>33</v>
      </c>
      <c r="AX120" s="13" t="s">
        <v>77</v>
      </c>
      <c r="AY120" s="228" t="s">
        <v>127</v>
      </c>
    </row>
    <row r="121" s="12" customFormat="1" ht="22.8" customHeight="1">
      <c r="A121" s="12"/>
      <c r="B121" s="183"/>
      <c r="C121" s="184"/>
      <c r="D121" s="185" t="s">
        <v>71</v>
      </c>
      <c r="E121" s="197" t="s">
        <v>165</v>
      </c>
      <c r="F121" s="197" t="s">
        <v>166</v>
      </c>
      <c r="G121" s="184"/>
      <c r="H121" s="184"/>
      <c r="I121" s="187"/>
      <c r="J121" s="198">
        <f>BK121</f>
        <v>0</v>
      </c>
      <c r="K121" s="184"/>
      <c r="L121" s="189"/>
      <c r="M121" s="190"/>
      <c r="N121" s="191"/>
      <c r="O121" s="191"/>
      <c r="P121" s="192">
        <f>SUM(P122:P159)</f>
        <v>0</v>
      </c>
      <c r="Q121" s="191"/>
      <c r="R121" s="192">
        <f>SUM(R122:R159)</f>
        <v>2.2888300000000004</v>
      </c>
      <c r="S121" s="191"/>
      <c r="T121" s="193">
        <f>SUM(T122:T159)</f>
        <v>0.00036000000000000002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4" t="s">
        <v>77</v>
      </c>
      <c r="AT121" s="195" t="s">
        <v>71</v>
      </c>
      <c r="AU121" s="195" t="s">
        <v>77</v>
      </c>
      <c r="AY121" s="194" t="s">
        <v>127</v>
      </c>
      <c r="BK121" s="196">
        <f>SUM(BK122:BK159)</f>
        <v>0</v>
      </c>
    </row>
    <row r="122" s="2" customFormat="1" ht="16.5" customHeight="1">
      <c r="A122" s="40"/>
      <c r="B122" s="41"/>
      <c r="C122" s="199" t="s">
        <v>165</v>
      </c>
      <c r="D122" s="199" t="s">
        <v>130</v>
      </c>
      <c r="E122" s="200" t="s">
        <v>167</v>
      </c>
      <c r="F122" s="201" t="s">
        <v>168</v>
      </c>
      <c r="G122" s="202" t="s">
        <v>133</v>
      </c>
      <c r="H122" s="203">
        <v>45</v>
      </c>
      <c r="I122" s="204"/>
      <c r="J122" s="205">
        <f>ROUND(I122*H122,2)</f>
        <v>0</v>
      </c>
      <c r="K122" s="201" t="s">
        <v>134</v>
      </c>
      <c r="L122" s="46"/>
      <c r="M122" s="206" t="s">
        <v>19</v>
      </c>
      <c r="N122" s="207" t="s">
        <v>44</v>
      </c>
      <c r="O122" s="86"/>
      <c r="P122" s="208">
        <f>O122*H122</f>
        <v>0</v>
      </c>
      <c r="Q122" s="208">
        <v>0.00025999999999999998</v>
      </c>
      <c r="R122" s="208">
        <f>Q122*H122</f>
        <v>0.011699999999999999</v>
      </c>
      <c r="S122" s="208">
        <v>0</v>
      </c>
      <c r="T122" s="209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0" t="s">
        <v>135</v>
      </c>
      <c r="AT122" s="210" t="s">
        <v>130</v>
      </c>
      <c r="AU122" s="210" t="s">
        <v>136</v>
      </c>
      <c r="AY122" s="19" t="s">
        <v>127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9" t="s">
        <v>136</v>
      </c>
      <c r="BK122" s="211">
        <f>ROUND(I122*H122,2)</f>
        <v>0</v>
      </c>
      <c r="BL122" s="19" t="s">
        <v>135</v>
      </c>
      <c r="BM122" s="210" t="s">
        <v>169</v>
      </c>
    </row>
    <row r="123" s="2" customFormat="1">
      <c r="A123" s="40"/>
      <c r="B123" s="41"/>
      <c r="C123" s="42"/>
      <c r="D123" s="212" t="s">
        <v>138</v>
      </c>
      <c r="E123" s="42"/>
      <c r="F123" s="213" t="s">
        <v>170</v>
      </c>
      <c r="G123" s="42"/>
      <c r="H123" s="42"/>
      <c r="I123" s="214"/>
      <c r="J123" s="42"/>
      <c r="K123" s="42"/>
      <c r="L123" s="46"/>
      <c r="M123" s="215"/>
      <c r="N123" s="216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138</v>
      </c>
      <c r="AU123" s="19" t="s">
        <v>136</v>
      </c>
    </row>
    <row r="124" s="13" customFormat="1">
      <c r="A124" s="13"/>
      <c r="B124" s="217"/>
      <c r="C124" s="218"/>
      <c r="D124" s="219" t="s">
        <v>140</v>
      </c>
      <c r="E124" s="220" t="s">
        <v>19</v>
      </c>
      <c r="F124" s="221" t="s">
        <v>171</v>
      </c>
      <c r="G124" s="218"/>
      <c r="H124" s="222">
        <v>45</v>
      </c>
      <c r="I124" s="223"/>
      <c r="J124" s="218"/>
      <c r="K124" s="218"/>
      <c r="L124" s="224"/>
      <c r="M124" s="225"/>
      <c r="N124" s="226"/>
      <c r="O124" s="226"/>
      <c r="P124" s="226"/>
      <c r="Q124" s="226"/>
      <c r="R124" s="226"/>
      <c r="S124" s="226"/>
      <c r="T124" s="22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8" t="s">
        <v>140</v>
      </c>
      <c r="AU124" s="228" t="s">
        <v>136</v>
      </c>
      <c r="AV124" s="13" t="s">
        <v>136</v>
      </c>
      <c r="AW124" s="13" t="s">
        <v>33</v>
      </c>
      <c r="AX124" s="13" t="s">
        <v>77</v>
      </c>
      <c r="AY124" s="228" t="s">
        <v>127</v>
      </c>
    </row>
    <row r="125" s="2" customFormat="1" ht="16.5" customHeight="1">
      <c r="A125" s="40"/>
      <c r="B125" s="41"/>
      <c r="C125" s="199" t="s">
        <v>172</v>
      </c>
      <c r="D125" s="199" t="s">
        <v>130</v>
      </c>
      <c r="E125" s="200" t="s">
        <v>173</v>
      </c>
      <c r="F125" s="201" t="s">
        <v>174</v>
      </c>
      <c r="G125" s="202" t="s">
        <v>133</v>
      </c>
      <c r="H125" s="203">
        <v>5.5</v>
      </c>
      <c r="I125" s="204"/>
      <c r="J125" s="205">
        <f>ROUND(I125*H125,2)</f>
        <v>0</v>
      </c>
      <c r="K125" s="201" t="s">
        <v>134</v>
      </c>
      <c r="L125" s="46"/>
      <c r="M125" s="206" t="s">
        <v>19</v>
      </c>
      <c r="N125" s="207" t="s">
        <v>44</v>
      </c>
      <c r="O125" s="86"/>
      <c r="P125" s="208">
        <f>O125*H125</f>
        <v>0</v>
      </c>
      <c r="Q125" s="208">
        <v>0.0025000000000000001</v>
      </c>
      <c r="R125" s="208">
        <f>Q125*H125</f>
        <v>0.01375</v>
      </c>
      <c r="S125" s="208">
        <v>0</v>
      </c>
      <c r="T125" s="209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0" t="s">
        <v>135</v>
      </c>
      <c r="AT125" s="210" t="s">
        <v>130</v>
      </c>
      <c r="AU125" s="210" t="s">
        <v>136</v>
      </c>
      <c r="AY125" s="19" t="s">
        <v>127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9" t="s">
        <v>136</v>
      </c>
      <c r="BK125" s="211">
        <f>ROUND(I125*H125,2)</f>
        <v>0</v>
      </c>
      <c r="BL125" s="19" t="s">
        <v>135</v>
      </c>
      <c r="BM125" s="210" t="s">
        <v>175</v>
      </c>
    </row>
    <row r="126" s="2" customFormat="1">
      <c r="A126" s="40"/>
      <c r="B126" s="41"/>
      <c r="C126" s="42"/>
      <c r="D126" s="212" t="s">
        <v>138</v>
      </c>
      <c r="E126" s="42"/>
      <c r="F126" s="213" t="s">
        <v>176</v>
      </c>
      <c r="G126" s="42"/>
      <c r="H126" s="42"/>
      <c r="I126" s="214"/>
      <c r="J126" s="42"/>
      <c r="K126" s="42"/>
      <c r="L126" s="46"/>
      <c r="M126" s="215"/>
      <c r="N126" s="216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138</v>
      </c>
      <c r="AU126" s="19" t="s">
        <v>136</v>
      </c>
    </row>
    <row r="127" s="2" customFormat="1" ht="24.15" customHeight="1">
      <c r="A127" s="40"/>
      <c r="B127" s="41"/>
      <c r="C127" s="199" t="s">
        <v>177</v>
      </c>
      <c r="D127" s="199" t="s">
        <v>130</v>
      </c>
      <c r="E127" s="200" t="s">
        <v>178</v>
      </c>
      <c r="F127" s="201" t="s">
        <v>179</v>
      </c>
      <c r="G127" s="202" t="s">
        <v>133</v>
      </c>
      <c r="H127" s="203">
        <v>45</v>
      </c>
      <c r="I127" s="204"/>
      <c r="J127" s="205">
        <f>ROUND(I127*H127,2)</f>
        <v>0</v>
      </c>
      <c r="K127" s="201" t="s">
        <v>134</v>
      </c>
      <c r="L127" s="46"/>
      <c r="M127" s="206" t="s">
        <v>19</v>
      </c>
      <c r="N127" s="207" t="s">
        <v>44</v>
      </c>
      <c r="O127" s="86"/>
      <c r="P127" s="208">
        <f>O127*H127</f>
        <v>0</v>
      </c>
      <c r="Q127" s="208">
        <v>0.0043800000000000002</v>
      </c>
      <c r="R127" s="208">
        <f>Q127*H127</f>
        <v>0.1971</v>
      </c>
      <c r="S127" s="208">
        <v>0</v>
      </c>
      <c r="T127" s="209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0" t="s">
        <v>135</v>
      </c>
      <c r="AT127" s="210" t="s">
        <v>130</v>
      </c>
      <c r="AU127" s="210" t="s">
        <v>136</v>
      </c>
      <c r="AY127" s="19" t="s">
        <v>127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9" t="s">
        <v>136</v>
      </c>
      <c r="BK127" s="211">
        <f>ROUND(I127*H127,2)</f>
        <v>0</v>
      </c>
      <c r="BL127" s="19" t="s">
        <v>135</v>
      </c>
      <c r="BM127" s="210" t="s">
        <v>180</v>
      </c>
    </row>
    <row r="128" s="2" customFormat="1">
      <c r="A128" s="40"/>
      <c r="B128" s="41"/>
      <c r="C128" s="42"/>
      <c r="D128" s="212" t="s">
        <v>138</v>
      </c>
      <c r="E128" s="42"/>
      <c r="F128" s="213" t="s">
        <v>181</v>
      </c>
      <c r="G128" s="42"/>
      <c r="H128" s="42"/>
      <c r="I128" s="214"/>
      <c r="J128" s="42"/>
      <c r="K128" s="42"/>
      <c r="L128" s="46"/>
      <c r="M128" s="215"/>
      <c r="N128" s="216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138</v>
      </c>
      <c r="AU128" s="19" t="s">
        <v>136</v>
      </c>
    </row>
    <row r="129" s="2" customFormat="1" ht="16.5" customHeight="1">
      <c r="A129" s="40"/>
      <c r="B129" s="41"/>
      <c r="C129" s="199" t="s">
        <v>182</v>
      </c>
      <c r="D129" s="199" t="s">
        <v>130</v>
      </c>
      <c r="E129" s="200" t="s">
        <v>183</v>
      </c>
      <c r="F129" s="201" t="s">
        <v>184</v>
      </c>
      <c r="G129" s="202" t="s">
        <v>133</v>
      </c>
      <c r="H129" s="203">
        <v>45</v>
      </c>
      <c r="I129" s="204"/>
      <c r="J129" s="205">
        <f>ROUND(I129*H129,2)</f>
        <v>0</v>
      </c>
      <c r="K129" s="201" t="s">
        <v>134</v>
      </c>
      <c r="L129" s="46"/>
      <c r="M129" s="206" t="s">
        <v>19</v>
      </c>
      <c r="N129" s="207" t="s">
        <v>44</v>
      </c>
      <c r="O129" s="86"/>
      <c r="P129" s="208">
        <f>O129*H129</f>
        <v>0</v>
      </c>
      <c r="Q129" s="208">
        <v>0.0030000000000000001</v>
      </c>
      <c r="R129" s="208">
        <f>Q129*H129</f>
        <v>0.13500000000000001</v>
      </c>
      <c r="S129" s="208">
        <v>0</v>
      </c>
      <c r="T129" s="209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0" t="s">
        <v>135</v>
      </c>
      <c r="AT129" s="210" t="s">
        <v>130</v>
      </c>
      <c r="AU129" s="210" t="s">
        <v>136</v>
      </c>
      <c r="AY129" s="19" t="s">
        <v>127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9" t="s">
        <v>136</v>
      </c>
      <c r="BK129" s="211">
        <f>ROUND(I129*H129,2)</f>
        <v>0</v>
      </c>
      <c r="BL129" s="19" t="s">
        <v>135</v>
      </c>
      <c r="BM129" s="210" t="s">
        <v>185</v>
      </c>
    </row>
    <row r="130" s="2" customFormat="1">
      <c r="A130" s="40"/>
      <c r="B130" s="41"/>
      <c r="C130" s="42"/>
      <c r="D130" s="212" t="s">
        <v>138</v>
      </c>
      <c r="E130" s="42"/>
      <c r="F130" s="213" t="s">
        <v>186</v>
      </c>
      <c r="G130" s="42"/>
      <c r="H130" s="42"/>
      <c r="I130" s="214"/>
      <c r="J130" s="42"/>
      <c r="K130" s="42"/>
      <c r="L130" s="46"/>
      <c r="M130" s="215"/>
      <c r="N130" s="216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138</v>
      </c>
      <c r="AU130" s="19" t="s">
        <v>136</v>
      </c>
    </row>
    <row r="131" s="2" customFormat="1" ht="16.5" customHeight="1">
      <c r="A131" s="40"/>
      <c r="B131" s="41"/>
      <c r="C131" s="199" t="s">
        <v>187</v>
      </c>
      <c r="D131" s="199" t="s">
        <v>130</v>
      </c>
      <c r="E131" s="200" t="s">
        <v>188</v>
      </c>
      <c r="F131" s="201" t="s">
        <v>189</v>
      </c>
      <c r="G131" s="202" t="s">
        <v>133</v>
      </c>
      <c r="H131" s="203">
        <v>121</v>
      </c>
      <c r="I131" s="204"/>
      <c r="J131" s="205">
        <f>ROUND(I131*H131,2)</f>
        <v>0</v>
      </c>
      <c r="K131" s="201" t="s">
        <v>134</v>
      </c>
      <c r="L131" s="46"/>
      <c r="M131" s="206" t="s">
        <v>19</v>
      </c>
      <c r="N131" s="207" t="s">
        <v>44</v>
      </c>
      <c r="O131" s="86"/>
      <c r="P131" s="208">
        <f>O131*H131</f>
        <v>0</v>
      </c>
      <c r="Q131" s="208">
        <v>0.00025999999999999998</v>
      </c>
      <c r="R131" s="208">
        <f>Q131*H131</f>
        <v>0.031459999999999995</v>
      </c>
      <c r="S131" s="208">
        <v>0</v>
      </c>
      <c r="T131" s="209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0" t="s">
        <v>135</v>
      </c>
      <c r="AT131" s="210" t="s">
        <v>130</v>
      </c>
      <c r="AU131" s="210" t="s">
        <v>136</v>
      </c>
      <c r="AY131" s="19" t="s">
        <v>127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9" t="s">
        <v>136</v>
      </c>
      <c r="BK131" s="211">
        <f>ROUND(I131*H131,2)</f>
        <v>0</v>
      </c>
      <c r="BL131" s="19" t="s">
        <v>135</v>
      </c>
      <c r="BM131" s="210" t="s">
        <v>190</v>
      </c>
    </row>
    <row r="132" s="2" customFormat="1">
      <c r="A132" s="40"/>
      <c r="B132" s="41"/>
      <c r="C132" s="42"/>
      <c r="D132" s="212" t="s">
        <v>138</v>
      </c>
      <c r="E132" s="42"/>
      <c r="F132" s="213" t="s">
        <v>191</v>
      </c>
      <c r="G132" s="42"/>
      <c r="H132" s="42"/>
      <c r="I132" s="214"/>
      <c r="J132" s="42"/>
      <c r="K132" s="42"/>
      <c r="L132" s="46"/>
      <c r="M132" s="215"/>
      <c r="N132" s="216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138</v>
      </c>
      <c r="AU132" s="19" t="s">
        <v>136</v>
      </c>
    </row>
    <row r="133" s="13" customFormat="1">
      <c r="A133" s="13"/>
      <c r="B133" s="217"/>
      <c r="C133" s="218"/>
      <c r="D133" s="219" t="s">
        <v>140</v>
      </c>
      <c r="E133" s="220" t="s">
        <v>19</v>
      </c>
      <c r="F133" s="221" t="s">
        <v>192</v>
      </c>
      <c r="G133" s="218"/>
      <c r="H133" s="222">
        <v>121</v>
      </c>
      <c r="I133" s="223"/>
      <c r="J133" s="218"/>
      <c r="K133" s="218"/>
      <c r="L133" s="224"/>
      <c r="M133" s="225"/>
      <c r="N133" s="226"/>
      <c r="O133" s="226"/>
      <c r="P133" s="226"/>
      <c r="Q133" s="226"/>
      <c r="R133" s="226"/>
      <c r="S133" s="226"/>
      <c r="T133" s="22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8" t="s">
        <v>140</v>
      </c>
      <c r="AU133" s="228" t="s">
        <v>136</v>
      </c>
      <c r="AV133" s="13" t="s">
        <v>136</v>
      </c>
      <c r="AW133" s="13" t="s">
        <v>33</v>
      </c>
      <c r="AX133" s="13" t="s">
        <v>77</v>
      </c>
      <c r="AY133" s="228" t="s">
        <v>127</v>
      </c>
    </row>
    <row r="134" s="2" customFormat="1" ht="16.5" customHeight="1">
      <c r="A134" s="40"/>
      <c r="B134" s="41"/>
      <c r="C134" s="199" t="s">
        <v>193</v>
      </c>
      <c r="D134" s="199" t="s">
        <v>130</v>
      </c>
      <c r="E134" s="200" t="s">
        <v>194</v>
      </c>
      <c r="F134" s="201" t="s">
        <v>195</v>
      </c>
      <c r="G134" s="202" t="s">
        <v>133</v>
      </c>
      <c r="H134" s="203">
        <v>15</v>
      </c>
      <c r="I134" s="204"/>
      <c r="J134" s="205">
        <f>ROUND(I134*H134,2)</f>
        <v>0</v>
      </c>
      <c r="K134" s="201" t="s">
        <v>134</v>
      </c>
      <c r="L134" s="46"/>
      <c r="M134" s="206" t="s">
        <v>19</v>
      </c>
      <c r="N134" s="207" t="s">
        <v>44</v>
      </c>
      <c r="O134" s="86"/>
      <c r="P134" s="208">
        <f>O134*H134</f>
        <v>0</v>
      </c>
      <c r="Q134" s="208">
        <v>0.0025000000000000001</v>
      </c>
      <c r="R134" s="208">
        <f>Q134*H134</f>
        <v>0.037499999999999999</v>
      </c>
      <c r="S134" s="208">
        <v>0</v>
      </c>
      <c r="T134" s="209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0" t="s">
        <v>135</v>
      </c>
      <c r="AT134" s="210" t="s">
        <v>130</v>
      </c>
      <c r="AU134" s="210" t="s">
        <v>136</v>
      </c>
      <c r="AY134" s="19" t="s">
        <v>127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9" t="s">
        <v>136</v>
      </c>
      <c r="BK134" s="211">
        <f>ROUND(I134*H134,2)</f>
        <v>0</v>
      </c>
      <c r="BL134" s="19" t="s">
        <v>135</v>
      </c>
      <c r="BM134" s="210" t="s">
        <v>196</v>
      </c>
    </row>
    <row r="135" s="2" customFormat="1">
      <c r="A135" s="40"/>
      <c r="B135" s="41"/>
      <c r="C135" s="42"/>
      <c r="D135" s="212" t="s">
        <v>138</v>
      </c>
      <c r="E135" s="42"/>
      <c r="F135" s="213" t="s">
        <v>197</v>
      </c>
      <c r="G135" s="42"/>
      <c r="H135" s="42"/>
      <c r="I135" s="214"/>
      <c r="J135" s="42"/>
      <c r="K135" s="42"/>
      <c r="L135" s="46"/>
      <c r="M135" s="215"/>
      <c r="N135" s="216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138</v>
      </c>
      <c r="AU135" s="19" t="s">
        <v>136</v>
      </c>
    </row>
    <row r="136" s="2" customFormat="1" ht="16.5" customHeight="1">
      <c r="A136" s="40"/>
      <c r="B136" s="41"/>
      <c r="C136" s="199" t="s">
        <v>8</v>
      </c>
      <c r="D136" s="199" t="s">
        <v>130</v>
      </c>
      <c r="E136" s="200" t="s">
        <v>198</v>
      </c>
      <c r="F136" s="201" t="s">
        <v>199</v>
      </c>
      <c r="G136" s="202" t="s">
        <v>133</v>
      </c>
      <c r="H136" s="203">
        <v>5</v>
      </c>
      <c r="I136" s="204"/>
      <c r="J136" s="205">
        <f>ROUND(I136*H136,2)</f>
        <v>0</v>
      </c>
      <c r="K136" s="201" t="s">
        <v>134</v>
      </c>
      <c r="L136" s="46"/>
      <c r="M136" s="206" t="s">
        <v>19</v>
      </c>
      <c r="N136" s="207" t="s">
        <v>44</v>
      </c>
      <c r="O136" s="86"/>
      <c r="P136" s="208">
        <f>O136*H136</f>
        <v>0</v>
      </c>
      <c r="Q136" s="208">
        <v>0.056000000000000001</v>
      </c>
      <c r="R136" s="208">
        <f>Q136*H136</f>
        <v>0.28000000000000003</v>
      </c>
      <c r="S136" s="208">
        <v>0</v>
      </c>
      <c r="T136" s="209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0" t="s">
        <v>135</v>
      </c>
      <c r="AT136" s="210" t="s">
        <v>130</v>
      </c>
      <c r="AU136" s="210" t="s">
        <v>136</v>
      </c>
      <c r="AY136" s="19" t="s">
        <v>127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9" t="s">
        <v>136</v>
      </c>
      <c r="BK136" s="211">
        <f>ROUND(I136*H136,2)</f>
        <v>0</v>
      </c>
      <c r="BL136" s="19" t="s">
        <v>135</v>
      </c>
      <c r="BM136" s="210" t="s">
        <v>200</v>
      </c>
    </row>
    <row r="137" s="2" customFormat="1">
      <c r="A137" s="40"/>
      <c r="B137" s="41"/>
      <c r="C137" s="42"/>
      <c r="D137" s="212" t="s">
        <v>138</v>
      </c>
      <c r="E137" s="42"/>
      <c r="F137" s="213" t="s">
        <v>201</v>
      </c>
      <c r="G137" s="42"/>
      <c r="H137" s="42"/>
      <c r="I137" s="214"/>
      <c r="J137" s="42"/>
      <c r="K137" s="42"/>
      <c r="L137" s="46"/>
      <c r="M137" s="215"/>
      <c r="N137" s="216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138</v>
      </c>
      <c r="AU137" s="19" t="s">
        <v>136</v>
      </c>
    </row>
    <row r="138" s="2" customFormat="1" ht="24.15" customHeight="1">
      <c r="A138" s="40"/>
      <c r="B138" s="41"/>
      <c r="C138" s="199" t="s">
        <v>202</v>
      </c>
      <c r="D138" s="199" t="s">
        <v>130</v>
      </c>
      <c r="E138" s="200" t="s">
        <v>203</v>
      </c>
      <c r="F138" s="201" t="s">
        <v>204</v>
      </c>
      <c r="G138" s="202" t="s">
        <v>133</v>
      </c>
      <c r="H138" s="203">
        <v>121</v>
      </c>
      <c r="I138" s="204"/>
      <c r="J138" s="205">
        <f>ROUND(I138*H138,2)</f>
        <v>0</v>
      </c>
      <c r="K138" s="201" t="s">
        <v>134</v>
      </c>
      <c r="L138" s="46"/>
      <c r="M138" s="206" t="s">
        <v>19</v>
      </c>
      <c r="N138" s="207" t="s">
        <v>44</v>
      </c>
      <c r="O138" s="86"/>
      <c r="P138" s="208">
        <f>O138*H138</f>
        <v>0</v>
      </c>
      <c r="Q138" s="208">
        <v>0.0043800000000000002</v>
      </c>
      <c r="R138" s="208">
        <f>Q138*H138</f>
        <v>0.52998000000000001</v>
      </c>
      <c r="S138" s="208">
        <v>0</v>
      </c>
      <c r="T138" s="209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0" t="s">
        <v>135</v>
      </c>
      <c r="AT138" s="210" t="s">
        <v>130</v>
      </c>
      <c r="AU138" s="210" t="s">
        <v>136</v>
      </c>
      <c r="AY138" s="19" t="s">
        <v>127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9" t="s">
        <v>136</v>
      </c>
      <c r="BK138" s="211">
        <f>ROUND(I138*H138,2)</f>
        <v>0</v>
      </c>
      <c r="BL138" s="19" t="s">
        <v>135</v>
      </c>
      <c r="BM138" s="210" t="s">
        <v>205</v>
      </c>
    </row>
    <row r="139" s="2" customFormat="1">
      <c r="A139" s="40"/>
      <c r="B139" s="41"/>
      <c r="C139" s="42"/>
      <c r="D139" s="212" t="s">
        <v>138</v>
      </c>
      <c r="E139" s="42"/>
      <c r="F139" s="213" t="s">
        <v>206</v>
      </c>
      <c r="G139" s="42"/>
      <c r="H139" s="42"/>
      <c r="I139" s="214"/>
      <c r="J139" s="42"/>
      <c r="K139" s="42"/>
      <c r="L139" s="46"/>
      <c r="M139" s="215"/>
      <c r="N139" s="216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138</v>
      </c>
      <c r="AU139" s="19" t="s">
        <v>136</v>
      </c>
    </row>
    <row r="140" s="2" customFormat="1" ht="16.5" customHeight="1">
      <c r="A140" s="40"/>
      <c r="B140" s="41"/>
      <c r="C140" s="199" t="s">
        <v>207</v>
      </c>
      <c r="D140" s="199" t="s">
        <v>130</v>
      </c>
      <c r="E140" s="200" t="s">
        <v>208</v>
      </c>
      <c r="F140" s="201" t="s">
        <v>209</v>
      </c>
      <c r="G140" s="202" t="s">
        <v>133</v>
      </c>
      <c r="H140" s="203">
        <v>121</v>
      </c>
      <c r="I140" s="204"/>
      <c r="J140" s="205">
        <f>ROUND(I140*H140,2)</f>
        <v>0</v>
      </c>
      <c r="K140" s="201" t="s">
        <v>134</v>
      </c>
      <c r="L140" s="46"/>
      <c r="M140" s="206" t="s">
        <v>19</v>
      </c>
      <c r="N140" s="207" t="s">
        <v>44</v>
      </c>
      <c r="O140" s="86"/>
      <c r="P140" s="208">
        <f>O140*H140</f>
        <v>0</v>
      </c>
      <c r="Q140" s="208">
        <v>0.0040000000000000001</v>
      </c>
      <c r="R140" s="208">
        <f>Q140*H140</f>
        <v>0.48399999999999999</v>
      </c>
      <c r="S140" s="208">
        <v>0</v>
      </c>
      <c r="T140" s="209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0" t="s">
        <v>135</v>
      </c>
      <c r="AT140" s="210" t="s">
        <v>130</v>
      </c>
      <c r="AU140" s="210" t="s">
        <v>136</v>
      </c>
      <c r="AY140" s="19" t="s">
        <v>127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9" t="s">
        <v>136</v>
      </c>
      <c r="BK140" s="211">
        <f>ROUND(I140*H140,2)</f>
        <v>0</v>
      </c>
      <c r="BL140" s="19" t="s">
        <v>135</v>
      </c>
      <c r="BM140" s="210" t="s">
        <v>210</v>
      </c>
    </row>
    <row r="141" s="2" customFormat="1">
      <c r="A141" s="40"/>
      <c r="B141" s="41"/>
      <c r="C141" s="42"/>
      <c r="D141" s="212" t="s">
        <v>138</v>
      </c>
      <c r="E141" s="42"/>
      <c r="F141" s="213" t="s">
        <v>211</v>
      </c>
      <c r="G141" s="42"/>
      <c r="H141" s="42"/>
      <c r="I141" s="214"/>
      <c r="J141" s="42"/>
      <c r="K141" s="42"/>
      <c r="L141" s="46"/>
      <c r="M141" s="215"/>
      <c r="N141" s="216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138</v>
      </c>
      <c r="AU141" s="19" t="s">
        <v>136</v>
      </c>
    </row>
    <row r="142" s="2" customFormat="1" ht="24.15" customHeight="1">
      <c r="A142" s="40"/>
      <c r="B142" s="41"/>
      <c r="C142" s="199" t="s">
        <v>212</v>
      </c>
      <c r="D142" s="199" t="s">
        <v>130</v>
      </c>
      <c r="E142" s="200" t="s">
        <v>213</v>
      </c>
      <c r="F142" s="201" t="s">
        <v>214</v>
      </c>
      <c r="G142" s="202" t="s">
        <v>133</v>
      </c>
      <c r="H142" s="203">
        <v>19.300000000000001</v>
      </c>
      <c r="I142" s="204"/>
      <c r="J142" s="205">
        <f>ROUND(I142*H142,2)</f>
        <v>0</v>
      </c>
      <c r="K142" s="201" t="s">
        <v>134</v>
      </c>
      <c r="L142" s="46"/>
      <c r="M142" s="206" t="s">
        <v>19</v>
      </c>
      <c r="N142" s="207" t="s">
        <v>44</v>
      </c>
      <c r="O142" s="86"/>
      <c r="P142" s="208">
        <f>O142*H142</f>
        <v>0</v>
      </c>
      <c r="Q142" s="208">
        <v>0.015400000000000001</v>
      </c>
      <c r="R142" s="208">
        <f>Q142*H142</f>
        <v>0.29722000000000004</v>
      </c>
      <c r="S142" s="208">
        <v>0</v>
      </c>
      <c r="T142" s="209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0" t="s">
        <v>135</v>
      </c>
      <c r="AT142" s="210" t="s">
        <v>130</v>
      </c>
      <c r="AU142" s="210" t="s">
        <v>136</v>
      </c>
      <c r="AY142" s="19" t="s">
        <v>127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9" t="s">
        <v>136</v>
      </c>
      <c r="BK142" s="211">
        <f>ROUND(I142*H142,2)</f>
        <v>0</v>
      </c>
      <c r="BL142" s="19" t="s">
        <v>135</v>
      </c>
      <c r="BM142" s="210" t="s">
        <v>215</v>
      </c>
    </row>
    <row r="143" s="2" customFormat="1">
      <c r="A143" s="40"/>
      <c r="B143" s="41"/>
      <c r="C143" s="42"/>
      <c r="D143" s="212" t="s">
        <v>138</v>
      </c>
      <c r="E143" s="42"/>
      <c r="F143" s="213" t="s">
        <v>216</v>
      </c>
      <c r="G143" s="42"/>
      <c r="H143" s="42"/>
      <c r="I143" s="214"/>
      <c r="J143" s="42"/>
      <c r="K143" s="42"/>
      <c r="L143" s="46"/>
      <c r="M143" s="215"/>
      <c r="N143" s="216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138</v>
      </c>
      <c r="AU143" s="19" t="s">
        <v>136</v>
      </c>
    </row>
    <row r="144" s="13" customFormat="1">
      <c r="A144" s="13"/>
      <c r="B144" s="217"/>
      <c r="C144" s="218"/>
      <c r="D144" s="219" t="s">
        <v>140</v>
      </c>
      <c r="E144" s="220" t="s">
        <v>19</v>
      </c>
      <c r="F144" s="221" t="s">
        <v>217</v>
      </c>
      <c r="G144" s="218"/>
      <c r="H144" s="222">
        <v>17.5</v>
      </c>
      <c r="I144" s="223"/>
      <c r="J144" s="218"/>
      <c r="K144" s="218"/>
      <c r="L144" s="224"/>
      <c r="M144" s="225"/>
      <c r="N144" s="226"/>
      <c r="O144" s="226"/>
      <c r="P144" s="226"/>
      <c r="Q144" s="226"/>
      <c r="R144" s="226"/>
      <c r="S144" s="226"/>
      <c r="T144" s="22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8" t="s">
        <v>140</v>
      </c>
      <c r="AU144" s="228" t="s">
        <v>136</v>
      </c>
      <c r="AV144" s="13" t="s">
        <v>136</v>
      </c>
      <c r="AW144" s="13" t="s">
        <v>33</v>
      </c>
      <c r="AX144" s="13" t="s">
        <v>72</v>
      </c>
      <c r="AY144" s="228" t="s">
        <v>127</v>
      </c>
    </row>
    <row r="145" s="14" customFormat="1">
      <c r="A145" s="14"/>
      <c r="B145" s="229"/>
      <c r="C145" s="230"/>
      <c r="D145" s="219" t="s">
        <v>140</v>
      </c>
      <c r="E145" s="231" t="s">
        <v>19</v>
      </c>
      <c r="F145" s="232" t="s">
        <v>147</v>
      </c>
      <c r="G145" s="230"/>
      <c r="H145" s="233">
        <v>17.5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39" t="s">
        <v>140</v>
      </c>
      <c r="AU145" s="239" t="s">
        <v>136</v>
      </c>
      <c r="AV145" s="14" t="s">
        <v>128</v>
      </c>
      <c r="AW145" s="14" t="s">
        <v>33</v>
      </c>
      <c r="AX145" s="14" t="s">
        <v>72</v>
      </c>
      <c r="AY145" s="239" t="s">
        <v>127</v>
      </c>
    </row>
    <row r="146" s="13" customFormat="1">
      <c r="A146" s="13"/>
      <c r="B146" s="217"/>
      <c r="C146" s="218"/>
      <c r="D146" s="219" t="s">
        <v>140</v>
      </c>
      <c r="E146" s="220" t="s">
        <v>19</v>
      </c>
      <c r="F146" s="221" t="s">
        <v>218</v>
      </c>
      <c r="G146" s="218"/>
      <c r="H146" s="222">
        <v>1.8</v>
      </c>
      <c r="I146" s="223"/>
      <c r="J146" s="218"/>
      <c r="K146" s="218"/>
      <c r="L146" s="224"/>
      <c r="M146" s="225"/>
      <c r="N146" s="226"/>
      <c r="O146" s="226"/>
      <c r="P146" s="226"/>
      <c r="Q146" s="226"/>
      <c r="R146" s="226"/>
      <c r="S146" s="226"/>
      <c r="T146" s="22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8" t="s">
        <v>140</v>
      </c>
      <c r="AU146" s="228" t="s">
        <v>136</v>
      </c>
      <c r="AV146" s="13" t="s">
        <v>136</v>
      </c>
      <c r="AW146" s="13" t="s">
        <v>33</v>
      </c>
      <c r="AX146" s="13" t="s">
        <v>72</v>
      </c>
      <c r="AY146" s="228" t="s">
        <v>127</v>
      </c>
    </row>
    <row r="147" s="14" customFormat="1">
      <c r="A147" s="14"/>
      <c r="B147" s="229"/>
      <c r="C147" s="230"/>
      <c r="D147" s="219" t="s">
        <v>140</v>
      </c>
      <c r="E147" s="231" t="s">
        <v>19</v>
      </c>
      <c r="F147" s="232" t="s">
        <v>147</v>
      </c>
      <c r="G147" s="230"/>
      <c r="H147" s="233">
        <v>1.8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39" t="s">
        <v>140</v>
      </c>
      <c r="AU147" s="239" t="s">
        <v>136</v>
      </c>
      <c r="AV147" s="14" t="s">
        <v>128</v>
      </c>
      <c r="AW147" s="14" t="s">
        <v>33</v>
      </c>
      <c r="AX147" s="14" t="s">
        <v>72</v>
      </c>
      <c r="AY147" s="239" t="s">
        <v>127</v>
      </c>
    </row>
    <row r="148" s="15" customFormat="1">
      <c r="A148" s="15"/>
      <c r="B148" s="240"/>
      <c r="C148" s="241"/>
      <c r="D148" s="219" t="s">
        <v>140</v>
      </c>
      <c r="E148" s="242" t="s">
        <v>19</v>
      </c>
      <c r="F148" s="243" t="s">
        <v>149</v>
      </c>
      <c r="G148" s="241"/>
      <c r="H148" s="244">
        <v>19.300000000000001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0" t="s">
        <v>140</v>
      </c>
      <c r="AU148" s="250" t="s">
        <v>136</v>
      </c>
      <c r="AV148" s="15" t="s">
        <v>135</v>
      </c>
      <c r="AW148" s="15" t="s">
        <v>33</v>
      </c>
      <c r="AX148" s="15" t="s">
        <v>77</v>
      </c>
      <c r="AY148" s="250" t="s">
        <v>127</v>
      </c>
    </row>
    <row r="149" s="2" customFormat="1" ht="21.75" customHeight="1">
      <c r="A149" s="40"/>
      <c r="B149" s="41"/>
      <c r="C149" s="199" t="s">
        <v>219</v>
      </c>
      <c r="D149" s="199" t="s">
        <v>130</v>
      </c>
      <c r="E149" s="200" t="s">
        <v>220</v>
      </c>
      <c r="F149" s="201" t="s">
        <v>221</v>
      </c>
      <c r="G149" s="202" t="s">
        <v>133</v>
      </c>
      <c r="H149" s="203">
        <v>6</v>
      </c>
      <c r="I149" s="204"/>
      <c r="J149" s="205">
        <f>ROUND(I149*H149,2)</f>
        <v>0</v>
      </c>
      <c r="K149" s="201" t="s">
        <v>134</v>
      </c>
      <c r="L149" s="46"/>
      <c r="M149" s="206" t="s">
        <v>19</v>
      </c>
      <c r="N149" s="207" t="s">
        <v>44</v>
      </c>
      <c r="O149" s="86"/>
      <c r="P149" s="208">
        <f>O149*H149</f>
        <v>0</v>
      </c>
      <c r="Q149" s="208">
        <v>9.0000000000000006E-05</v>
      </c>
      <c r="R149" s="208">
        <f>Q149*H149</f>
        <v>0.00054000000000000001</v>
      </c>
      <c r="S149" s="208">
        <v>6.0000000000000002E-05</v>
      </c>
      <c r="T149" s="209">
        <f>S149*H149</f>
        <v>0.00036000000000000002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0" t="s">
        <v>135</v>
      </c>
      <c r="AT149" s="210" t="s">
        <v>130</v>
      </c>
      <c r="AU149" s="210" t="s">
        <v>136</v>
      </c>
      <c r="AY149" s="19" t="s">
        <v>127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9" t="s">
        <v>136</v>
      </c>
      <c r="BK149" s="211">
        <f>ROUND(I149*H149,2)</f>
        <v>0</v>
      </c>
      <c r="BL149" s="19" t="s">
        <v>135</v>
      </c>
      <c r="BM149" s="210" t="s">
        <v>222</v>
      </c>
    </row>
    <row r="150" s="2" customFormat="1">
      <c r="A150" s="40"/>
      <c r="B150" s="41"/>
      <c r="C150" s="42"/>
      <c r="D150" s="212" t="s">
        <v>138</v>
      </c>
      <c r="E150" s="42"/>
      <c r="F150" s="213" t="s">
        <v>223</v>
      </c>
      <c r="G150" s="42"/>
      <c r="H150" s="42"/>
      <c r="I150" s="214"/>
      <c r="J150" s="42"/>
      <c r="K150" s="42"/>
      <c r="L150" s="46"/>
      <c r="M150" s="215"/>
      <c r="N150" s="216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138</v>
      </c>
      <c r="AU150" s="19" t="s">
        <v>136</v>
      </c>
    </row>
    <row r="151" s="2" customFormat="1" ht="16.5" customHeight="1">
      <c r="A151" s="40"/>
      <c r="B151" s="41"/>
      <c r="C151" s="199" t="s">
        <v>224</v>
      </c>
      <c r="D151" s="199" t="s">
        <v>130</v>
      </c>
      <c r="E151" s="200" t="s">
        <v>225</v>
      </c>
      <c r="F151" s="201" t="s">
        <v>226</v>
      </c>
      <c r="G151" s="202" t="s">
        <v>152</v>
      </c>
      <c r="H151" s="203">
        <v>48</v>
      </c>
      <c r="I151" s="204"/>
      <c r="J151" s="205">
        <f>ROUND(I151*H151,2)</f>
        <v>0</v>
      </c>
      <c r="K151" s="201" t="s">
        <v>134</v>
      </c>
      <c r="L151" s="46"/>
      <c r="M151" s="206" t="s">
        <v>19</v>
      </c>
      <c r="N151" s="207" t="s">
        <v>44</v>
      </c>
      <c r="O151" s="86"/>
      <c r="P151" s="208">
        <f>O151*H151</f>
        <v>0</v>
      </c>
      <c r="Q151" s="208">
        <v>0.0015</v>
      </c>
      <c r="R151" s="208">
        <f>Q151*H151</f>
        <v>0.072000000000000008</v>
      </c>
      <c r="S151" s="208">
        <v>0</v>
      </c>
      <c r="T151" s="209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0" t="s">
        <v>135</v>
      </c>
      <c r="AT151" s="210" t="s">
        <v>130</v>
      </c>
      <c r="AU151" s="210" t="s">
        <v>136</v>
      </c>
      <c r="AY151" s="19" t="s">
        <v>127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9" t="s">
        <v>136</v>
      </c>
      <c r="BK151" s="211">
        <f>ROUND(I151*H151,2)</f>
        <v>0</v>
      </c>
      <c r="BL151" s="19" t="s">
        <v>135</v>
      </c>
      <c r="BM151" s="210" t="s">
        <v>227</v>
      </c>
    </row>
    <row r="152" s="2" customFormat="1">
      <c r="A152" s="40"/>
      <c r="B152" s="41"/>
      <c r="C152" s="42"/>
      <c r="D152" s="212" t="s">
        <v>138</v>
      </c>
      <c r="E152" s="42"/>
      <c r="F152" s="213" t="s">
        <v>228</v>
      </c>
      <c r="G152" s="42"/>
      <c r="H152" s="42"/>
      <c r="I152" s="214"/>
      <c r="J152" s="42"/>
      <c r="K152" s="42"/>
      <c r="L152" s="46"/>
      <c r="M152" s="215"/>
      <c r="N152" s="216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138</v>
      </c>
      <c r="AU152" s="19" t="s">
        <v>136</v>
      </c>
    </row>
    <row r="153" s="2" customFormat="1" ht="16.5" customHeight="1">
      <c r="A153" s="40"/>
      <c r="B153" s="41"/>
      <c r="C153" s="199" t="s">
        <v>229</v>
      </c>
      <c r="D153" s="199" t="s">
        <v>130</v>
      </c>
      <c r="E153" s="200" t="s">
        <v>230</v>
      </c>
      <c r="F153" s="201" t="s">
        <v>231</v>
      </c>
      <c r="G153" s="202" t="s">
        <v>133</v>
      </c>
      <c r="H153" s="203">
        <v>1</v>
      </c>
      <c r="I153" s="204"/>
      <c r="J153" s="205">
        <f>ROUND(I153*H153,2)</f>
        <v>0</v>
      </c>
      <c r="K153" s="201" t="s">
        <v>134</v>
      </c>
      <c r="L153" s="46"/>
      <c r="M153" s="206" t="s">
        <v>19</v>
      </c>
      <c r="N153" s="207" t="s">
        <v>44</v>
      </c>
      <c r="O153" s="86"/>
      <c r="P153" s="208">
        <f>O153*H153</f>
        <v>0</v>
      </c>
      <c r="Q153" s="208">
        <v>0.061199999999999997</v>
      </c>
      <c r="R153" s="208">
        <f>Q153*H153</f>
        <v>0.061199999999999997</v>
      </c>
      <c r="S153" s="208">
        <v>0</v>
      </c>
      <c r="T153" s="209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0" t="s">
        <v>135</v>
      </c>
      <c r="AT153" s="210" t="s">
        <v>130</v>
      </c>
      <c r="AU153" s="210" t="s">
        <v>136</v>
      </c>
      <c r="AY153" s="19" t="s">
        <v>127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9" t="s">
        <v>136</v>
      </c>
      <c r="BK153" s="211">
        <f>ROUND(I153*H153,2)</f>
        <v>0</v>
      </c>
      <c r="BL153" s="19" t="s">
        <v>135</v>
      </c>
      <c r="BM153" s="210" t="s">
        <v>232</v>
      </c>
    </row>
    <row r="154" s="2" customFormat="1">
      <c r="A154" s="40"/>
      <c r="B154" s="41"/>
      <c r="C154" s="42"/>
      <c r="D154" s="212" t="s">
        <v>138</v>
      </c>
      <c r="E154" s="42"/>
      <c r="F154" s="213" t="s">
        <v>233</v>
      </c>
      <c r="G154" s="42"/>
      <c r="H154" s="42"/>
      <c r="I154" s="214"/>
      <c r="J154" s="42"/>
      <c r="K154" s="42"/>
      <c r="L154" s="46"/>
      <c r="M154" s="215"/>
      <c r="N154" s="216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138</v>
      </c>
      <c r="AU154" s="19" t="s">
        <v>136</v>
      </c>
    </row>
    <row r="155" s="13" customFormat="1">
      <c r="A155" s="13"/>
      <c r="B155" s="217"/>
      <c r="C155" s="218"/>
      <c r="D155" s="219" t="s">
        <v>140</v>
      </c>
      <c r="E155" s="220" t="s">
        <v>19</v>
      </c>
      <c r="F155" s="221" t="s">
        <v>234</v>
      </c>
      <c r="G155" s="218"/>
      <c r="H155" s="222">
        <v>1</v>
      </c>
      <c r="I155" s="223"/>
      <c r="J155" s="218"/>
      <c r="K155" s="218"/>
      <c r="L155" s="224"/>
      <c r="M155" s="225"/>
      <c r="N155" s="226"/>
      <c r="O155" s="226"/>
      <c r="P155" s="226"/>
      <c r="Q155" s="226"/>
      <c r="R155" s="226"/>
      <c r="S155" s="226"/>
      <c r="T155" s="22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8" t="s">
        <v>140</v>
      </c>
      <c r="AU155" s="228" t="s">
        <v>136</v>
      </c>
      <c r="AV155" s="13" t="s">
        <v>136</v>
      </c>
      <c r="AW155" s="13" t="s">
        <v>33</v>
      </c>
      <c r="AX155" s="13" t="s">
        <v>72</v>
      </c>
      <c r="AY155" s="228" t="s">
        <v>127</v>
      </c>
    </row>
    <row r="156" s="15" customFormat="1">
      <c r="A156" s="15"/>
      <c r="B156" s="240"/>
      <c r="C156" s="241"/>
      <c r="D156" s="219" t="s">
        <v>140</v>
      </c>
      <c r="E156" s="242" t="s">
        <v>19</v>
      </c>
      <c r="F156" s="243" t="s">
        <v>149</v>
      </c>
      <c r="G156" s="241"/>
      <c r="H156" s="244">
        <v>1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0" t="s">
        <v>140</v>
      </c>
      <c r="AU156" s="250" t="s">
        <v>136</v>
      </c>
      <c r="AV156" s="15" t="s">
        <v>135</v>
      </c>
      <c r="AW156" s="15" t="s">
        <v>33</v>
      </c>
      <c r="AX156" s="15" t="s">
        <v>77</v>
      </c>
      <c r="AY156" s="250" t="s">
        <v>127</v>
      </c>
    </row>
    <row r="157" s="2" customFormat="1" ht="24.15" customHeight="1">
      <c r="A157" s="40"/>
      <c r="B157" s="41"/>
      <c r="C157" s="199" t="s">
        <v>235</v>
      </c>
      <c r="D157" s="199" t="s">
        <v>130</v>
      </c>
      <c r="E157" s="200" t="s">
        <v>236</v>
      </c>
      <c r="F157" s="201" t="s">
        <v>237</v>
      </c>
      <c r="G157" s="202" t="s">
        <v>238</v>
      </c>
      <c r="H157" s="203">
        <v>2</v>
      </c>
      <c r="I157" s="204"/>
      <c r="J157" s="205">
        <f>ROUND(I157*H157,2)</f>
        <v>0</v>
      </c>
      <c r="K157" s="201" t="s">
        <v>134</v>
      </c>
      <c r="L157" s="46"/>
      <c r="M157" s="206" t="s">
        <v>19</v>
      </c>
      <c r="N157" s="207" t="s">
        <v>44</v>
      </c>
      <c r="O157" s="86"/>
      <c r="P157" s="208">
        <f>O157*H157</f>
        <v>0</v>
      </c>
      <c r="Q157" s="208">
        <v>0.056439999999999997</v>
      </c>
      <c r="R157" s="208">
        <f>Q157*H157</f>
        <v>0.11287999999999999</v>
      </c>
      <c r="S157" s="208">
        <v>0</v>
      </c>
      <c r="T157" s="209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0" t="s">
        <v>135</v>
      </c>
      <c r="AT157" s="210" t="s">
        <v>130</v>
      </c>
      <c r="AU157" s="210" t="s">
        <v>136</v>
      </c>
      <c r="AY157" s="19" t="s">
        <v>127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9" t="s">
        <v>136</v>
      </c>
      <c r="BK157" s="211">
        <f>ROUND(I157*H157,2)</f>
        <v>0</v>
      </c>
      <c r="BL157" s="19" t="s">
        <v>135</v>
      </c>
      <c r="BM157" s="210" t="s">
        <v>239</v>
      </c>
    </row>
    <row r="158" s="2" customFormat="1">
      <c r="A158" s="40"/>
      <c r="B158" s="41"/>
      <c r="C158" s="42"/>
      <c r="D158" s="212" t="s">
        <v>138</v>
      </c>
      <c r="E158" s="42"/>
      <c r="F158" s="213" t="s">
        <v>240</v>
      </c>
      <c r="G158" s="42"/>
      <c r="H158" s="42"/>
      <c r="I158" s="214"/>
      <c r="J158" s="42"/>
      <c r="K158" s="42"/>
      <c r="L158" s="46"/>
      <c r="M158" s="215"/>
      <c r="N158" s="216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138</v>
      </c>
      <c r="AU158" s="19" t="s">
        <v>136</v>
      </c>
    </row>
    <row r="159" s="2" customFormat="1" ht="21.75" customHeight="1">
      <c r="A159" s="40"/>
      <c r="B159" s="41"/>
      <c r="C159" s="251" t="s">
        <v>241</v>
      </c>
      <c r="D159" s="251" t="s">
        <v>242</v>
      </c>
      <c r="E159" s="252" t="s">
        <v>243</v>
      </c>
      <c r="F159" s="253" t="s">
        <v>244</v>
      </c>
      <c r="G159" s="254" t="s">
        <v>238</v>
      </c>
      <c r="H159" s="255">
        <v>2</v>
      </c>
      <c r="I159" s="256"/>
      <c r="J159" s="257">
        <f>ROUND(I159*H159,2)</f>
        <v>0</v>
      </c>
      <c r="K159" s="253" t="s">
        <v>134</v>
      </c>
      <c r="L159" s="258"/>
      <c r="M159" s="259" t="s">
        <v>19</v>
      </c>
      <c r="N159" s="260" t="s">
        <v>44</v>
      </c>
      <c r="O159" s="86"/>
      <c r="P159" s="208">
        <f>O159*H159</f>
        <v>0</v>
      </c>
      <c r="Q159" s="208">
        <v>0.012250000000000001</v>
      </c>
      <c r="R159" s="208">
        <f>Q159*H159</f>
        <v>0.024500000000000001</v>
      </c>
      <c r="S159" s="208">
        <v>0</v>
      </c>
      <c r="T159" s="209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0" t="s">
        <v>177</v>
      </c>
      <c r="AT159" s="210" t="s">
        <v>242</v>
      </c>
      <c r="AU159" s="210" t="s">
        <v>136</v>
      </c>
      <c r="AY159" s="19" t="s">
        <v>127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9" t="s">
        <v>136</v>
      </c>
      <c r="BK159" s="211">
        <f>ROUND(I159*H159,2)</f>
        <v>0</v>
      </c>
      <c r="BL159" s="19" t="s">
        <v>135</v>
      </c>
      <c r="BM159" s="210" t="s">
        <v>245</v>
      </c>
    </row>
    <row r="160" s="12" customFormat="1" ht="22.8" customHeight="1">
      <c r="A160" s="12"/>
      <c r="B160" s="183"/>
      <c r="C160" s="184"/>
      <c r="D160" s="185" t="s">
        <v>71</v>
      </c>
      <c r="E160" s="197" t="s">
        <v>182</v>
      </c>
      <c r="F160" s="197" t="s">
        <v>246</v>
      </c>
      <c r="G160" s="184"/>
      <c r="H160" s="184"/>
      <c r="I160" s="187"/>
      <c r="J160" s="198">
        <f>BK160</f>
        <v>0</v>
      </c>
      <c r="K160" s="184"/>
      <c r="L160" s="189"/>
      <c r="M160" s="190"/>
      <c r="N160" s="191"/>
      <c r="O160" s="191"/>
      <c r="P160" s="192">
        <f>SUM(P161:P199)</f>
        <v>0</v>
      </c>
      <c r="Q160" s="191"/>
      <c r="R160" s="192">
        <f>SUM(R161:R199)</f>
        <v>0.00481</v>
      </c>
      <c r="S160" s="191"/>
      <c r="T160" s="193">
        <f>SUM(T161:T199)</f>
        <v>3.07714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4" t="s">
        <v>77</v>
      </c>
      <c r="AT160" s="195" t="s">
        <v>71</v>
      </c>
      <c r="AU160" s="195" t="s">
        <v>77</v>
      </c>
      <c r="AY160" s="194" t="s">
        <v>127</v>
      </c>
      <c r="BK160" s="196">
        <f>SUM(BK161:BK199)</f>
        <v>0</v>
      </c>
    </row>
    <row r="161" s="2" customFormat="1" ht="24.15" customHeight="1">
      <c r="A161" s="40"/>
      <c r="B161" s="41"/>
      <c r="C161" s="199" t="s">
        <v>7</v>
      </c>
      <c r="D161" s="199" t="s">
        <v>130</v>
      </c>
      <c r="E161" s="200" t="s">
        <v>247</v>
      </c>
      <c r="F161" s="201" t="s">
        <v>248</v>
      </c>
      <c r="G161" s="202" t="s">
        <v>133</v>
      </c>
      <c r="H161" s="203">
        <v>45</v>
      </c>
      <c r="I161" s="204"/>
      <c r="J161" s="205">
        <f>ROUND(I161*H161,2)</f>
        <v>0</v>
      </c>
      <c r="K161" s="201" t="s">
        <v>134</v>
      </c>
      <c r="L161" s="46"/>
      <c r="M161" s="206" t="s">
        <v>19</v>
      </c>
      <c r="N161" s="207" t="s">
        <v>44</v>
      </c>
      <c r="O161" s="86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9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0" t="s">
        <v>135</v>
      </c>
      <c r="AT161" s="210" t="s">
        <v>130</v>
      </c>
      <c r="AU161" s="210" t="s">
        <v>136</v>
      </c>
      <c r="AY161" s="19" t="s">
        <v>127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9" t="s">
        <v>136</v>
      </c>
      <c r="BK161" s="211">
        <f>ROUND(I161*H161,2)</f>
        <v>0</v>
      </c>
      <c r="BL161" s="19" t="s">
        <v>135</v>
      </c>
      <c r="BM161" s="210" t="s">
        <v>249</v>
      </c>
    </row>
    <row r="162" s="2" customFormat="1">
      <c r="A162" s="40"/>
      <c r="B162" s="41"/>
      <c r="C162" s="42"/>
      <c r="D162" s="212" t="s">
        <v>138</v>
      </c>
      <c r="E162" s="42"/>
      <c r="F162" s="213" t="s">
        <v>250</v>
      </c>
      <c r="G162" s="42"/>
      <c r="H162" s="42"/>
      <c r="I162" s="214"/>
      <c r="J162" s="42"/>
      <c r="K162" s="42"/>
      <c r="L162" s="46"/>
      <c r="M162" s="215"/>
      <c r="N162" s="216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138</v>
      </c>
      <c r="AU162" s="19" t="s">
        <v>136</v>
      </c>
    </row>
    <row r="163" s="2" customFormat="1" ht="24.15" customHeight="1">
      <c r="A163" s="40"/>
      <c r="B163" s="41"/>
      <c r="C163" s="199" t="s">
        <v>251</v>
      </c>
      <c r="D163" s="199" t="s">
        <v>130</v>
      </c>
      <c r="E163" s="200" t="s">
        <v>252</v>
      </c>
      <c r="F163" s="201" t="s">
        <v>253</v>
      </c>
      <c r="G163" s="202" t="s">
        <v>133</v>
      </c>
      <c r="H163" s="203">
        <v>6</v>
      </c>
      <c r="I163" s="204"/>
      <c r="J163" s="205">
        <f>ROUND(I163*H163,2)</f>
        <v>0</v>
      </c>
      <c r="K163" s="201" t="s">
        <v>134</v>
      </c>
      <c r="L163" s="46"/>
      <c r="M163" s="206" t="s">
        <v>19</v>
      </c>
      <c r="N163" s="207" t="s">
        <v>44</v>
      </c>
      <c r="O163" s="86"/>
      <c r="P163" s="208">
        <f>O163*H163</f>
        <v>0</v>
      </c>
      <c r="Q163" s="208">
        <v>1.0000000000000001E-05</v>
      </c>
      <c r="R163" s="208">
        <f>Q163*H163</f>
        <v>6.0000000000000008E-05</v>
      </c>
      <c r="S163" s="208">
        <v>0</v>
      </c>
      <c r="T163" s="209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0" t="s">
        <v>135</v>
      </c>
      <c r="AT163" s="210" t="s">
        <v>130</v>
      </c>
      <c r="AU163" s="210" t="s">
        <v>136</v>
      </c>
      <c r="AY163" s="19" t="s">
        <v>127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9" t="s">
        <v>136</v>
      </c>
      <c r="BK163" s="211">
        <f>ROUND(I163*H163,2)</f>
        <v>0</v>
      </c>
      <c r="BL163" s="19" t="s">
        <v>135</v>
      </c>
      <c r="BM163" s="210" t="s">
        <v>254</v>
      </c>
    </row>
    <row r="164" s="2" customFormat="1">
      <c r="A164" s="40"/>
      <c r="B164" s="41"/>
      <c r="C164" s="42"/>
      <c r="D164" s="212" t="s">
        <v>138</v>
      </c>
      <c r="E164" s="42"/>
      <c r="F164" s="213" t="s">
        <v>255</v>
      </c>
      <c r="G164" s="42"/>
      <c r="H164" s="42"/>
      <c r="I164" s="214"/>
      <c r="J164" s="42"/>
      <c r="K164" s="42"/>
      <c r="L164" s="46"/>
      <c r="M164" s="215"/>
      <c r="N164" s="216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138</v>
      </c>
      <c r="AU164" s="19" t="s">
        <v>136</v>
      </c>
    </row>
    <row r="165" s="2" customFormat="1" ht="24.15" customHeight="1">
      <c r="A165" s="40"/>
      <c r="B165" s="41"/>
      <c r="C165" s="199" t="s">
        <v>256</v>
      </c>
      <c r="D165" s="199" t="s">
        <v>130</v>
      </c>
      <c r="E165" s="200" t="s">
        <v>257</v>
      </c>
      <c r="F165" s="201" t="s">
        <v>258</v>
      </c>
      <c r="G165" s="202" t="s">
        <v>133</v>
      </c>
      <c r="H165" s="203">
        <v>45</v>
      </c>
      <c r="I165" s="204"/>
      <c r="J165" s="205">
        <f>ROUND(I165*H165,2)</f>
        <v>0</v>
      </c>
      <c r="K165" s="201" t="s">
        <v>134</v>
      </c>
      <c r="L165" s="46"/>
      <c r="M165" s="206" t="s">
        <v>19</v>
      </c>
      <c r="N165" s="207" t="s">
        <v>44</v>
      </c>
      <c r="O165" s="86"/>
      <c r="P165" s="208">
        <f>O165*H165</f>
        <v>0</v>
      </c>
      <c r="Q165" s="208">
        <v>4.0000000000000003E-05</v>
      </c>
      <c r="R165" s="208">
        <f>Q165*H165</f>
        <v>0.0018000000000000002</v>
      </c>
      <c r="S165" s="208">
        <v>0</v>
      </c>
      <c r="T165" s="209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0" t="s">
        <v>135</v>
      </c>
      <c r="AT165" s="210" t="s">
        <v>130</v>
      </c>
      <c r="AU165" s="210" t="s">
        <v>136</v>
      </c>
      <c r="AY165" s="19" t="s">
        <v>127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9" t="s">
        <v>136</v>
      </c>
      <c r="BK165" s="211">
        <f>ROUND(I165*H165,2)</f>
        <v>0</v>
      </c>
      <c r="BL165" s="19" t="s">
        <v>135</v>
      </c>
      <c r="BM165" s="210" t="s">
        <v>259</v>
      </c>
    </row>
    <row r="166" s="2" customFormat="1">
      <c r="A166" s="40"/>
      <c r="B166" s="41"/>
      <c r="C166" s="42"/>
      <c r="D166" s="212" t="s">
        <v>138</v>
      </c>
      <c r="E166" s="42"/>
      <c r="F166" s="213" t="s">
        <v>260</v>
      </c>
      <c r="G166" s="42"/>
      <c r="H166" s="42"/>
      <c r="I166" s="214"/>
      <c r="J166" s="42"/>
      <c r="K166" s="42"/>
      <c r="L166" s="46"/>
      <c r="M166" s="215"/>
      <c r="N166" s="216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138</v>
      </c>
      <c r="AU166" s="19" t="s">
        <v>136</v>
      </c>
    </row>
    <row r="167" s="2" customFormat="1" ht="16.5" customHeight="1">
      <c r="A167" s="40"/>
      <c r="B167" s="41"/>
      <c r="C167" s="199" t="s">
        <v>261</v>
      </c>
      <c r="D167" s="199" t="s">
        <v>130</v>
      </c>
      <c r="E167" s="200" t="s">
        <v>262</v>
      </c>
      <c r="F167" s="201" t="s">
        <v>263</v>
      </c>
      <c r="G167" s="202" t="s">
        <v>133</v>
      </c>
      <c r="H167" s="203">
        <v>45</v>
      </c>
      <c r="I167" s="204"/>
      <c r="J167" s="205">
        <f>ROUND(I167*H167,2)</f>
        <v>0</v>
      </c>
      <c r="K167" s="201" t="s">
        <v>134</v>
      </c>
      <c r="L167" s="46"/>
      <c r="M167" s="206" t="s">
        <v>19</v>
      </c>
      <c r="N167" s="207" t="s">
        <v>44</v>
      </c>
      <c r="O167" s="86"/>
      <c r="P167" s="208">
        <f>O167*H167</f>
        <v>0</v>
      </c>
      <c r="Q167" s="208">
        <v>1.0000000000000001E-05</v>
      </c>
      <c r="R167" s="208">
        <f>Q167*H167</f>
        <v>0.00045000000000000004</v>
      </c>
      <c r="S167" s="208">
        <v>0</v>
      </c>
      <c r="T167" s="209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0" t="s">
        <v>135</v>
      </c>
      <c r="AT167" s="210" t="s">
        <v>130</v>
      </c>
      <c r="AU167" s="210" t="s">
        <v>136</v>
      </c>
      <c r="AY167" s="19" t="s">
        <v>127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9" t="s">
        <v>136</v>
      </c>
      <c r="BK167" s="211">
        <f>ROUND(I167*H167,2)</f>
        <v>0</v>
      </c>
      <c r="BL167" s="19" t="s">
        <v>135</v>
      </c>
      <c r="BM167" s="210" t="s">
        <v>264</v>
      </c>
    </row>
    <row r="168" s="2" customFormat="1">
      <c r="A168" s="40"/>
      <c r="B168" s="41"/>
      <c r="C168" s="42"/>
      <c r="D168" s="212" t="s">
        <v>138</v>
      </c>
      <c r="E168" s="42"/>
      <c r="F168" s="213" t="s">
        <v>265</v>
      </c>
      <c r="G168" s="42"/>
      <c r="H168" s="42"/>
      <c r="I168" s="214"/>
      <c r="J168" s="42"/>
      <c r="K168" s="42"/>
      <c r="L168" s="46"/>
      <c r="M168" s="215"/>
      <c r="N168" s="216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138</v>
      </c>
      <c r="AU168" s="19" t="s">
        <v>136</v>
      </c>
    </row>
    <row r="169" s="2" customFormat="1" ht="16.5" customHeight="1">
      <c r="A169" s="40"/>
      <c r="B169" s="41"/>
      <c r="C169" s="199" t="s">
        <v>266</v>
      </c>
      <c r="D169" s="199" t="s">
        <v>130</v>
      </c>
      <c r="E169" s="200" t="s">
        <v>267</v>
      </c>
      <c r="F169" s="201" t="s">
        <v>268</v>
      </c>
      <c r="G169" s="202" t="s">
        <v>133</v>
      </c>
      <c r="H169" s="203">
        <v>3.48</v>
      </c>
      <c r="I169" s="204"/>
      <c r="J169" s="205">
        <f>ROUND(I169*H169,2)</f>
        <v>0</v>
      </c>
      <c r="K169" s="201" t="s">
        <v>134</v>
      </c>
      <c r="L169" s="46"/>
      <c r="M169" s="206" t="s">
        <v>19</v>
      </c>
      <c r="N169" s="207" t="s">
        <v>44</v>
      </c>
      <c r="O169" s="86"/>
      <c r="P169" s="208">
        <f>O169*H169</f>
        <v>0</v>
      </c>
      <c r="Q169" s="208">
        <v>0</v>
      </c>
      <c r="R169" s="208">
        <f>Q169*H169</f>
        <v>0</v>
      </c>
      <c r="S169" s="208">
        <v>0.20799999999999999</v>
      </c>
      <c r="T169" s="209">
        <f>S169*H169</f>
        <v>0.72383999999999993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0" t="s">
        <v>135</v>
      </c>
      <c r="AT169" s="210" t="s">
        <v>130</v>
      </c>
      <c r="AU169" s="210" t="s">
        <v>136</v>
      </c>
      <c r="AY169" s="19" t="s">
        <v>127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9" t="s">
        <v>136</v>
      </c>
      <c r="BK169" s="211">
        <f>ROUND(I169*H169,2)</f>
        <v>0</v>
      </c>
      <c r="BL169" s="19" t="s">
        <v>135</v>
      </c>
      <c r="BM169" s="210" t="s">
        <v>269</v>
      </c>
    </row>
    <row r="170" s="2" customFormat="1">
      <c r="A170" s="40"/>
      <c r="B170" s="41"/>
      <c r="C170" s="42"/>
      <c r="D170" s="212" t="s">
        <v>138</v>
      </c>
      <c r="E170" s="42"/>
      <c r="F170" s="213" t="s">
        <v>270</v>
      </c>
      <c r="G170" s="42"/>
      <c r="H170" s="42"/>
      <c r="I170" s="214"/>
      <c r="J170" s="42"/>
      <c r="K170" s="42"/>
      <c r="L170" s="46"/>
      <c r="M170" s="215"/>
      <c r="N170" s="216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138</v>
      </c>
      <c r="AU170" s="19" t="s">
        <v>136</v>
      </c>
    </row>
    <row r="171" s="13" customFormat="1">
      <c r="A171" s="13"/>
      <c r="B171" s="217"/>
      <c r="C171" s="218"/>
      <c r="D171" s="219" t="s">
        <v>140</v>
      </c>
      <c r="E171" s="220" t="s">
        <v>19</v>
      </c>
      <c r="F171" s="221" t="s">
        <v>271</v>
      </c>
      <c r="G171" s="218"/>
      <c r="H171" s="222">
        <v>1.3300000000000001</v>
      </c>
      <c r="I171" s="223"/>
      <c r="J171" s="218"/>
      <c r="K171" s="218"/>
      <c r="L171" s="224"/>
      <c r="M171" s="225"/>
      <c r="N171" s="226"/>
      <c r="O171" s="226"/>
      <c r="P171" s="226"/>
      <c r="Q171" s="226"/>
      <c r="R171" s="226"/>
      <c r="S171" s="226"/>
      <c r="T171" s="22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8" t="s">
        <v>140</v>
      </c>
      <c r="AU171" s="228" t="s">
        <v>136</v>
      </c>
      <c r="AV171" s="13" t="s">
        <v>136</v>
      </c>
      <c r="AW171" s="13" t="s">
        <v>33</v>
      </c>
      <c r="AX171" s="13" t="s">
        <v>72</v>
      </c>
      <c r="AY171" s="228" t="s">
        <v>127</v>
      </c>
    </row>
    <row r="172" s="14" customFormat="1">
      <c r="A172" s="14"/>
      <c r="B172" s="229"/>
      <c r="C172" s="230"/>
      <c r="D172" s="219" t="s">
        <v>140</v>
      </c>
      <c r="E172" s="231" t="s">
        <v>19</v>
      </c>
      <c r="F172" s="232" t="s">
        <v>147</v>
      </c>
      <c r="G172" s="230"/>
      <c r="H172" s="233">
        <v>1.3300000000000001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39" t="s">
        <v>140</v>
      </c>
      <c r="AU172" s="239" t="s">
        <v>136</v>
      </c>
      <c r="AV172" s="14" t="s">
        <v>128</v>
      </c>
      <c r="AW172" s="14" t="s">
        <v>33</v>
      </c>
      <c r="AX172" s="14" t="s">
        <v>72</v>
      </c>
      <c r="AY172" s="239" t="s">
        <v>127</v>
      </c>
    </row>
    <row r="173" s="13" customFormat="1">
      <c r="A173" s="13"/>
      <c r="B173" s="217"/>
      <c r="C173" s="218"/>
      <c r="D173" s="219" t="s">
        <v>140</v>
      </c>
      <c r="E173" s="220" t="s">
        <v>19</v>
      </c>
      <c r="F173" s="221" t="s">
        <v>272</v>
      </c>
      <c r="G173" s="218"/>
      <c r="H173" s="222">
        <v>2.1499999999999999</v>
      </c>
      <c r="I173" s="223"/>
      <c r="J173" s="218"/>
      <c r="K173" s="218"/>
      <c r="L173" s="224"/>
      <c r="M173" s="225"/>
      <c r="N173" s="226"/>
      <c r="O173" s="226"/>
      <c r="P173" s="226"/>
      <c r="Q173" s="226"/>
      <c r="R173" s="226"/>
      <c r="S173" s="226"/>
      <c r="T173" s="22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8" t="s">
        <v>140</v>
      </c>
      <c r="AU173" s="228" t="s">
        <v>136</v>
      </c>
      <c r="AV173" s="13" t="s">
        <v>136</v>
      </c>
      <c r="AW173" s="13" t="s">
        <v>33</v>
      </c>
      <c r="AX173" s="13" t="s">
        <v>72</v>
      </c>
      <c r="AY173" s="228" t="s">
        <v>127</v>
      </c>
    </row>
    <row r="174" s="14" customFormat="1">
      <c r="A174" s="14"/>
      <c r="B174" s="229"/>
      <c r="C174" s="230"/>
      <c r="D174" s="219" t="s">
        <v>140</v>
      </c>
      <c r="E174" s="231" t="s">
        <v>19</v>
      </c>
      <c r="F174" s="232" t="s">
        <v>147</v>
      </c>
      <c r="G174" s="230"/>
      <c r="H174" s="233">
        <v>2.1499999999999999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39" t="s">
        <v>140</v>
      </c>
      <c r="AU174" s="239" t="s">
        <v>136</v>
      </c>
      <c r="AV174" s="14" t="s">
        <v>128</v>
      </c>
      <c r="AW174" s="14" t="s">
        <v>33</v>
      </c>
      <c r="AX174" s="14" t="s">
        <v>72</v>
      </c>
      <c r="AY174" s="239" t="s">
        <v>127</v>
      </c>
    </row>
    <row r="175" s="15" customFormat="1">
      <c r="A175" s="15"/>
      <c r="B175" s="240"/>
      <c r="C175" s="241"/>
      <c r="D175" s="219" t="s">
        <v>140</v>
      </c>
      <c r="E175" s="242" t="s">
        <v>19</v>
      </c>
      <c r="F175" s="243" t="s">
        <v>149</v>
      </c>
      <c r="G175" s="241"/>
      <c r="H175" s="244">
        <v>3.48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0" t="s">
        <v>140</v>
      </c>
      <c r="AU175" s="250" t="s">
        <v>136</v>
      </c>
      <c r="AV175" s="15" t="s">
        <v>135</v>
      </c>
      <c r="AW175" s="15" t="s">
        <v>33</v>
      </c>
      <c r="AX175" s="15" t="s">
        <v>77</v>
      </c>
      <c r="AY175" s="250" t="s">
        <v>127</v>
      </c>
    </row>
    <row r="176" s="2" customFormat="1" ht="16.5" customHeight="1">
      <c r="A176" s="40"/>
      <c r="B176" s="41"/>
      <c r="C176" s="199" t="s">
        <v>273</v>
      </c>
      <c r="D176" s="199" t="s">
        <v>130</v>
      </c>
      <c r="E176" s="200" t="s">
        <v>274</v>
      </c>
      <c r="F176" s="201" t="s">
        <v>275</v>
      </c>
      <c r="G176" s="202" t="s">
        <v>133</v>
      </c>
      <c r="H176" s="203">
        <v>24.600000000000001</v>
      </c>
      <c r="I176" s="204"/>
      <c r="J176" s="205">
        <f>ROUND(I176*H176,2)</f>
        <v>0</v>
      </c>
      <c r="K176" s="201" t="s">
        <v>134</v>
      </c>
      <c r="L176" s="46"/>
      <c r="M176" s="206" t="s">
        <v>19</v>
      </c>
      <c r="N176" s="207" t="s">
        <v>44</v>
      </c>
      <c r="O176" s="86"/>
      <c r="P176" s="208">
        <f>O176*H176</f>
        <v>0</v>
      </c>
      <c r="Q176" s="208">
        <v>0</v>
      </c>
      <c r="R176" s="208">
        <f>Q176*H176</f>
        <v>0</v>
      </c>
      <c r="S176" s="208">
        <v>0.040000000000000001</v>
      </c>
      <c r="T176" s="209">
        <f>S176*H176</f>
        <v>0.9840000000000001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0" t="s">
        <v>135</v>
      </c>
      <c r="AT176" s="210" t="s">
        <v>130</v>
      </c>
      <c r="AU176" s="210" t="s">
        <v>136</v>
      </c>
      <c r="AY176" s="19" t="s">
        <v>127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9" t="s">
        <v>136</v>
      </c>
      <c r="BK176" s="211">
        <f>ROUND(I176*H176,2)</f>
        <v>0</v>
      </c>
      <c r="BL176" s="19" t="s">
        <v>135</v>
      </c>
      <c r="BM176" s="210" t="s">
        <v>276</v>
      </c>
    </row>
    <row r="177" s="2" customFormat="1">
      <c r="A177" s="40"/>
      <c r="B177" s="41"/>
      <c r="C177" s="42"/>
      <c r="D177" s="212" t="s">
        <v>138</v>
      </c>
      <c r="E177" s="42"/>
      <c r="F177" s="213" t="s">
        <v>277</v>
      </c>
      <c r="G177" s="42"/>
      <c r="H177" s="42"/>
      <c r="I177" s="214"/>
      <c r="J177" s="42"/>
      <c r="K177" s="42"/>
      <c r="L177" s="46"/>
      <c r="M177" s="215"/>
      <c r="N177" s="216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138</v>
      </c>
      <c r="AU177" s="19" t="s">
        <v>136</v>
      </c>
    </row>
    <row r="178" s="2" customFormat="1" ht="16.5" customHeight="1">
      <c r="A178" s="40"/>
      <c r="B178" s="41"/>
      <c r="C178" s="199" t="s">
        <v>278</v>
      </c>
      <c r="D178" s="199" t="s">
        <v>130</v>
      </c>
      <c r="E178" s="200" t="s">
        <v>279</v>
      </c>
      <c r="F178" s="201" t="s">
        <v>280</v>
      </c>
      <c r="G178" s="202" t="s">
        <v>133</v>
      </c>
      <c r="H178" s="203">
        <v>4.2599999999999998</v>
      </c>
      <c r="I178" s="204"/>
      <c r="J178" s="205">
        <f>ROUND(I178*H178,2)</f>
        <v>0</v>
      </c>
      <c r="K178" s="201" t="s">
        <v>134</v>
      </c>
      <c r="L178" s="46"/>
      <c r="M178" s="206" t="s">
        <v>19</v>
      </c>
      <c r="N178" s="207" t="s">
        <v>44</v>
      </c>
      <c r="O178" s="86"/>
      <c r="P178" s="208">
        <f>O178*H178</f>
        <v>0</v>
      </c>
      <c r="Q178" s="208">
        <v>0</v>
      </c>
      <c r="R178" s="208">
        <f>Q178*H178</f>
        <v>0</v>
      </c>
      <c r="S178" s="208">
        <v>0</v>
      </c>
      <c r="T178" s="209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0" t="s">
        <v>135</v>
      </c>
      <c r="AT178" s="210" t="s">
        <v>130</v>
      </c>
      <c r="AU178" s="210" t="s">
        <v>136</v>
      </c>
      <c r="AY178" s="19" t="s">
        <v>127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9" t="s">
        <v>136</v>
      </c>
      <c r="BK178" s="211">
        <f>ROUND(I178*H178,2)</f>
        <v>0</v>
      </c>
      <c r="BL178" s="19" t="s">
        <v>135</v>
      </c>
      <c r="BM178" s="210" t="s">
        <v>281</v>
      </c>
    </row>
    <row r="179" s="2" customFormat="1">
      <c r="A179" s="40"/>
      <c r="B179" s="41"/>
      <c r="C179" s="42"/>
      <c r="D179" s="212" t="s">
        <v>138</v>
      </c>
      <c r="E179" s="42"/>
      <c r="F179" s="213" t="s">
        <v>282</v>
      </c>
      <c r="G179" s="42"/>
      <c r="H179" s="42"/>
      <c r="I179" s="214"/>
      <c r="J179" s="42"/>
      <c r="K179" s="42"/>
      <c r="L179" s="46"/>
      <c r="M179" s="215"/>
      <c r="N179" s="216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138</v>
      </c>
      <c r="AU179" s="19" t="s">
        <v>136</v>
      </c>
    </row>
    <row r="180" s="2" customFormat="1" ht="24.15" customHeight="1">
      <c r="A180" s="40"/>
      <c r="B180" s="41"/>
      <c r="C180" s="199" t="s">
        <v>283</v>
      </c>
      <c r="D180" s="199" t="s">
        <v>130</v>
      </c>
      <c r="E180" s="200" t="s">
        <v>284</v>
      </c>
      <c r="F180" s="201" t="s">
        <v>285</v>
      </c>
      <c r="G180" s="202" t="s">
        <v>133</v>
      </c>
      <c r="H180" s="203">
        <v>4</v>
      </c>
      <c r="I180" s="204"/>
      <c r="J180" s="205">
        <f>ROUND(I180*H180,2)</f>
        <v>0</v>
      </c>
      <c r="K180" s="201" t="s">
        <v>134</v>
      </c>
      <c r="L180" s="46"/>
      <c r="M180" s="206" t="s">
        <v>19</v>
      </c>
      <c r="N180" s="207" t="s">
        <v>44</v>
      </c>
      <c r="O180" s="86"/>
      <c r="P180" s="208">
        <f>O180*H180</f>
        <v>0</v>
      </c>
      <c r="Q180" s="208">
        <v>0</v>
      </c>
      <c r="R180" s="208">
        <f>Q180*H180</f>
        <v>0</v>
      </c>
      <c r="S180" s="208">
        <v>0.075999999999999998</v>
      </c>
      <c r="T180" s="209">
        <f>S180*H180</f>
        <v>0.30399999999999999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0" t="s">
        <v>135</v>
      </c>
      <c r="AT180" s="210" t="s">
        <v>130</v>
      </c>
      <c r="AU180" s="210" t="s">
        <v>136</v>
      </c>
      <c r="AY180" s="19" t="s">
        <v>127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9" t="s">
        <v>136</v>
      </c>
      <c r="BK180" s="211">
        <f>ROUND(I180*H180,2)</f>
        <v>0</v>
      </c>
      <c r="BL180" s="19" t="s">
        <v>135</v>
      </c>
      <c r="BM180" s="210" t="s">
        <v>286</v>
      </c>
    </row>
    <row r="181" s="2" customFormat="1">
      <c r="A181" s="40"/>
      <c r="B181" s="41"/>
      <c r="C181" s="42"/>
      <c r="D181" s="212" t="s">
        <v>138</v>
      </c>
      <c r="E181" s="42"/>
      <c r="F181" s="213" t="s">
        <v>287</v>
      </c>
      <c r="G181" s="42"/>
      <c r="H181" s="42"/>
      <c r="I181" s="214"/>
      <c r="J181" s="42"/>
      <c r="K181" s="42"/>
      <c r="L181" s="46"/>
      <c r="M181" s="215"/>
      <c r="N181" s="216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138</v>
      </c>
      <c r="AU181" s="19" t="s">
        <v>136</v>
      </c>
    </row>
    <row r="182" s="13" customFormat="1">
      <c r="A182" s="13"/>
      <c r="B182" s="217"/>
      <c r="C182" s="218"/>
      <c r="D182" s="219" t="s">
        <v>140</v>
      </c>
      <c r="E182" s="220" t="s">
        <v>19</v>
      </c>
      <c r="F182" s="221" t="s">
        <v>288</v>
      </c>
      <c r="G182" s="218"/>
      <c r="H182" s="222">
        <v>4</v>
      </c>
      <c r="I182" s="223"/>
      <c r="J182" s="218"/>
      <c r="K182" s="218"/>
      <c r="L182" s="224"/>
      <c r="M182" s="225"/>
      <c r="N182" s="226"/>
      <c r="O182" s="226"/>
      <c r="P182" s="226"/>
      <c r="Q182" s="226"/>
      <c r="R182" s="226"/>
      <c r="S182" s="226"/>
      <c r="T182" s="22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8" t="s">
        <v>140</v>
      </c>
      <c r="AU182" s="228" t="s">
        <v>136</v>
      </c>
      <c r="AV182" s="13" t="s">
        <v>136</v>
      </c>
      <c r="AW182" s="13" t="s">
        <v>33</v>
      </c>
      <c r="AX182" s="13" t="s">
        <v>77</v>
      </c>
      <c r="AY182" s="228" t="s">
        <v>127</v>
      </c>
    </row>
    <row r="183" s="2" customFormat="1" ht="16.5" customHeight="1">
      <c r="A183" s="40"/>
      <c r="B183" s="41"/>
      <c r="C183" s="199" t="s">
        <v>289</v>
      </c>
      <c r="D183" s="199" t="s">
        <v>130</v>
      </c>
      <c r="E183" s="200" t="s">
        <v>290</v>
      </c>
      <c r="F183" s="201" t="s">
        <v>291</v>
      </c>
      <c r="G183" s="202" t="s">
        <v>152</v>
      </c>
      <c r="H183" s="203">
        <v>15</v>
      </c>
      <c r="I183" s="204"/>
      <c r="J183" s="205">
        <f>ROUND(I183*H183,2)</f>
        <v>0</v>
      </c>
      <c r="K183" s="201" t="s">
        <v>134</v>
      </c>
      <c r="L183" s="46"/>
      <c r="M183" s="206" t="s">
        <v>19</v>
      </c>
      <c r="N183" s="207" t="s">
        <v>44</v>
      </c>
      <c r="O183" s="86"/>
      <c r="P183" s="208">
        <f>O183*H183</f>
        <v>0</v>
      </c>
      <c r="Q183" s="208">
        <v>0</v>
      </c>
      <c r="R183" s="208">
        <f>Q183*H183</f>
        <v>0</v>
      </c>
      <c r="S183" s="208">
        <v>0.002</v>
      </c>
      <c r="T183" s="209">
        <f>S183*H183</f>
        <v>0.029999999999999999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0" t="s">
        <v>135</v>
      </c>
      <c r="AT183" s="210" t="s">
        <v>130</v>
      </c>
      <c r="AU183" s="210" t="s">
        <v>136</v>
      </c>
      <c r="AY183" s="19" t="s">
        <v>127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9" t="s">
        <v>136</v>
      </c>
      <c r="BK183" s="211">
        <f>ROUND(I183*H183,2)</f>
        <v>0</v>
      </c>
      <c r="BL183" s="19" t="s">
        <v>135</v>
      </c>
      <c r="BM183" s="210" t="s">
        <v>292</v>
      </c>
    </row>
    <row r="184" s="2" customFormat="1">
      <c r="A184" s="40"/>
      <c r="B184" s="41"/>
      <c r="C184" s="42"/>
      <c r="D184" s="212" t="s">
        <v>138</v>
      </c>
      <c r="E184" s="42"/>
      <c r="F184" s="213" t="s">
        <v>293</v>
      </c>
      <c r="G184" s="42"/>
      <c r="H184" s="42"/>
      <c r="I184" s="214"/>
      <c r="J184" s="42"/>
      <c r="K184" s="42"/>
      <c r="L184" s="46"/>
      <c r="M184" s="215"/>
      <c r="N184" s="216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138</v>
      </c>
      <c r="AU184" s="19" t="s">
        <v>136</v>
      </c>
    </row>
    <row r="185" s="2" customFormat="1" ht="16.5" customHeight="1">
      <c r="A185" s="40"/>
      <c r="B185" s="41"/>
      <c r="C185" s="199" t="s">
        <v>294</v>
      </c>
      <c r="D185" s="199" t="s">
        <v>130</v>
      </c>
      <c r="E185" s="200" t="s">
        <v>295</v>
      </c>
      <c r="F185" s="201" t="s">
        <v>296</v>
      </c>
      <c r="G185" s="202" t="s">
        <v>152</v>
      </c>
      <c r="H185" s="203">
        <v>5</v>
      </c>
      <c r="I185" s="204"/>
      <c r="J185" s="205">
        <f>ROUND(I185*H185,2)</f>
        <v>0</v>
      </c>
      <c r="K185" s="201" t="s">
        <v>134</v>
      </c>
      <c r="L185" s="46"/>
      <c r="M185" s="206" t="s">
        <v>19</v>
      </c>
      <c r="N185" s="207" t="s">
        <v>44</v>
      </c>
      <c r="O185" s="86"/>
      <c r="P185" s="208">
        <f>O185*H185</f>
        <v>0</v>
      </c>
      <c r="Q185" s="208">
        <v>0</v>
      </c>
      <c r="R185" s="208">
        <f>Q185*H185</f>
        <v>0</v>
      </c>
      <c r="S185" s="208">
        <v>0.0050000000000000001</v>
      </c>
      <c r="T185" s="209">
        <f>S185*H185</f>
        <v>0.025000000000000001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0" t="s">
        <v>135</v>
      </c>
      <c r="AT185" s="210" t="s">
        <v>130</v>
      </c>
      <c r="AU185" s="210" t="s">
        <v>136</v>
      </c>
      <c r="AY185" s="19" t="s">
        <v>127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9" t="s">
        <v>136</v>
      </c>
      <c r="BK185" s="211">
        <f>ROUND(I185*H185,2)</f>
        <v>0</v>
      </c>
      <c r="BL185" s="19" t="s">
        <v>135</v>
      </c>
      <c r="BM185" s="210" t="s">
        <v>297</v>
      </c>
    </row>
    <row r="186" s="2" customFormat="1">
      <c r="A186" s="40"/>
      <c r="B186" s="41"/>
      <c r="C186" s="42"/>
      <c r="D186" s="212" t="s">
        <v>138</v>
      </c>
      <c r="E186" s="42"/>
      <c r="F186" s="213" t="s">
        <v>298</v>
      </c>
      <c r="G186" s="42"/>
      <c r="H186" s="42"/>
      <c r="I186" s="214"/>
      <c r="J186" s="42"/>
      <c r="K186" s="42"/>
      <c r="L186" s="46"/>
      <c r="M186" s="215"/>
      <c r="N186" s="216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138</v>
      </c>
      <c r="AU186" s="19" t="s">
        <v>136</v>
      </c>
    </row>
    <row r="187" s="2" customFormat="1" ht="16.5" customHeight="1">
      <c r="A187" s="40"/>
      <c r="B187" s="41"/>
      <c r="C187" s="199" t="s">
        <v>299</v>
      </c>
      <c r="D187" s="199" t="s">
        <v>130</v>
      </c>
      <c r="E187" s="200" t="s">
        <v>300</v>
      </c>
      <c r="F187" s="201" t="s">
        <v>301</v>
      </c>
      <c r="G187" s="202" t="s">
        <v>152</v>
      </c>
      <c r="H187" s="203">
        <v>15</v>
      </c>
      <c r="I187" s="204"/>
      <c r="J187" s="205">
        <f>ROUND(I187*H187,2)</f>
        <v>0</v>
      </c>
      <c r="K187" s="201" t="s">
        <v>134</v>
      </c>
      <c r="L187" s="46"/>
      <c r="M187" s="206" t="s">
        <v>19</v>
      </c>
      <c r="N187" s="207" t="s">
        <v>44</v>
      </c>
      <c r="O187" s="86"/>
      <c r="P187" s="208">
        <f>O187*H187</f>
        <v>0</v>
      </c>
      <c r="Q187" s="208">
        <v>5.0000000000000002E-05</v>
      </c>
      <c r="R187" s="208">
        <f>Q187*H187</f>
        <v>0.00075000000000000002</v>
      </c>
      <c r="S187" s="208">
        <v>0.0030000000000000001</v>
      </c>
      <c r="T187" s="209">
        <f>S187*H187</f>
        <v>0.044999999999999998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0" t="s">
        <v>135</v>
      </c>
      <c r="AT187" s="210" t="s">
        <v>130</v>
      </c>
      <c r="AU187" s="210" t="s">
        <v>136</v>
      </c>
      <c r="AY187" s="19" t="s">
        <v>127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9" t="s">
        <v>136</v>
      </c>
      <c r="BK187" s="211">
        <f>ROUND(I187*H187,2)</f>
        <v>0</v>
      </c>
      <c r="BL187" s="19" t="s">
        <v>135</v>
      </c>
      <c r="BM187" s="210" t="s">
        <v>302</v>
      </c>
    </row>
    <row r="188" s="2" customFormat="1">
      <c r="A188" s="40"/>
      <c r="B188" s="41"/>
      <c r="C188" s="42"/>
      <c r="D188" s="212" t="s">
        <v>138</v>
      </c>
      <c r="E188" s="42"/>
      <c r="F188" s="213" t="s">
        <v>303</v>
      </c>
      <c r="G188" s="42"/>
      <c r="H188" s="42"/>
      <c r="I188" s="214"/>
      <c r="J188" s="42"/>
      <c r="K188" s="42"/>
      <c r="L188" s="46"/>
      <c r="M188" s="215"/>
      <c r="N188" s="216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138</v>
      </c>
      <c r="AU188" s="19" t="s">
        <v>136</v>
      </c>
    </row>
    <row r="189" s="2" customFormat="1" ht="16.5" customHeight="1">
      <c r="A189" s="40"/>
      <c r="B189" s="41"/>
      <c r="C189" s="199" t="s">
        <v>304</v>
      </c>
      <c r="D189" s="199" t="s">
        <v>130</v>
      </c>
      <c r="E189" s="200" t="s">
        <v>305</v>
      </c>
      <c r="F189" s="201" t="s">
        <v>306</v>
      </c>
      <c r="G189" s="202" t="s">
        <v>152</v>
      </c>
      <c r="H189" s="203">
        <v>25</v>
      </c>
      <c r="I189" s="204"/>
      <c r="J189" s="205">
        <f>ROUND(I189*H189,2)</f>
        <v>0</v>
      </c>
      <c r="K189" s="201" t="s">
        <v>134</v>
      </c>
      <c r="L189" s="46"/>
      <c r="M189" s="206" t="s">
        <v>19</v>
      </c>
      <c r="N189" s="207" t="s">
        <v>44</v>
      </c>
      <c r="O189" s="86"/>
      <c r="P189" s="208">
        <f>O189*H189</f>
        <v>0</v>
      </c>
      <c r="Q189" s="208">
        <v>5.0000000000000002E-05</v>
      </c>
      <c r="R189" s="208">
        <f>Q189*H189</f>
        <v>0.00125</v>
      </c>
      <c r="S189" s="208">
        <v>0.0030000000000000001</v>
      </c>
      <c r="T189" s="209">
        <f>S189*H189</f>
        <v>0.074999999999999997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0" t="s">
        <v>135</v>
      </c>
      <c r="AT189" s="210" t="s">
        <v>130</v>
      </c>
      <c r="AU189" s="210" t="s">
        <v>136</v>
      </c>
      <c r="AY189" s="19" t="s">
        <v>127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9" t="s">
        <v>136</v>
      </c>
      <c r="BK189" s="211">
        <f>ROUND(I189*H189,2)</f>
        <v>0</v>
      </c>
      <c r="BL189" s="19" t="s">
        <v>135</v>
      </c>
      <c r="BM189" s="210" t="s">
        <v>307</v>
      </c>
    </row>
    <row r="190" s="2" customFormat="1">
      <c r="A190" s="40"/>
      <c r="B190" s="41"/>
      <c r="C190" s="42"/>
      <c r="D190" s="212" t="s">
        <v>138</v>
      </c>
      <c r="E190" s="42"/>
      <c r="F190" s="213" t="s">
        <v>308</v>
      </c>
      <c r="G190" s="42"/>
      <c r="H190" s="42"/>
      <c r="I190" s="214"/>
      <c r="J190" s="42"/>
      <c r="K190" s="42"/>
      <c r="L190" s="46"/>
      <c r="M190" s="215"/>
      <c r="N190" s="216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138</v>
      </c>
      <c r="AU190" s="19" t="s">
        <v>136</v>
      </c>
    </row>
    <row r="191" s="2" customFormat="1" ht="16.5" customHeight="1">
      <c r="A191" s="40"/>
      <c r="B191" s="41"/>
      <c r="C191" s="199" t="s">
        <v>309</v>
      </c>
      <c r="D191" s="199" t="s">
        <v>130</v>
      </c>
      <c r="E191" s="200" t="s">
        <v>310</v>
      </c>
      <c r="F191" s="201" t="s">
        <v>311</v>
      </c>
      <c r="G191" s="202" t="s">
        <v>152</v>
      </c>
      <c r="H191" s="203">
        <v>10</v>
      </c>
      <c r="I191" s="204"/>
      <c r="J191" s="205">
        <f>ROUND(I191*H191,2)</f>
        <v>0</v>
      </c>
      <c r="K191" s="201" t="s">
        <v>134</v>
      </c>
      <c r="L191" s="46"/>
      <c r="M191" s="206" t="s">
        <v>19</v>
      </c>
      <c r="N191" s="207" t="s">
        <v>44</v>
      </c>
      <c r="O191" s="86"/>
      <c r="P191" s="208">
        <f>O191*H191</f>
        <v>0</v>
      </c>
      <c r="Q191" s="208">
        <v>5.0000000000000002E-05</v>
      </c>
      <c r="R191" s="208">
        <f>Q191*H191</f>
        <v>0.00050000000000000001</v>
      </c>
      <c r="S191" s="208">
        <v>0.0050000000000000001</v>
      </c>
      <c r="T191" s="209">
        <f>S191*H191</f>
        <v>0.050000000000000003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0" t="s">
        <v>135</v>
      </c>
      <c r="AT191" s="210" t="s">
        <v>130</v>
      </c>
      <c r="AU191" s="210" t="s">
        <v>136</v>
      </c>
      <c r="AY191" s="19" t="s">
        <v>127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9" t="s">
        <v>136</v>
      </c>
      <c r="BK191" s="211">
        <f>ROUND(I191*H191,2)</f>
        <v>0</v>
      </c>
      <c r="BL191" s="19" t="s">
        <v>135</v>
      </c>
      <c r="BM191" s="210" t="s">
        <v>312</v>
      </c>
    </row>
    <row r="192" s="2" customFormat="1">
      <c r="A192" s="40"/>
      <c r="B192" s="41"/>
      <c r="C192" s="42"/>
      <c r="D192" s="212" t="s">
        <v>138</v>
      </c>
      <c r="E192" s="42"/>
      <c r="F192" s="213" t="s">
        <v>313</v>
      </c>
      <c r="G192" s="42"/>
      <c r="H192" s="42"/>
      <c r="I192" s="214"/>
      <c r="J192" s="42"/>
      <c r="K192" s="42"/>
      <c r="L192" s="46"/>
      <c r="M192" s="215"/>
      <c r="N192" s="216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138</v>
      </c>
      <c r="AU192" s="19" t="s">
        <v>136</v>
      </c>
    </row>
    <row r="193" s="2" customFormat="1" ht="16.5" customHeight="1">
      <c r="A193" s="40"/>
      <c r="B193" s="41"/>
      <c r="C193" s="199" t="s">
        <v>314</v>
      </c>
      <c r="D193" s="199" t="s">
        <v>130</v>
      </c>
      <c r="E193" s="200" t="s">
        <v>315</v>
      </c>
      <c r="F193" s="201" t="s">
        <v>316</v>
      </c>
      <c r="G193" s="202" t="s">
        <v>133</v>
      </c>
      <c r="H193" s="203">
        <v>6.7000000000000002</v>
      </c>
      <c r="I193" s="204"/>
      <c r="J193" s="205">
        <f>ROUND(I193*H193,2)</f>
        <v>0</v>
      </c>
      <c r="K193" s="201" t="s">
        <v>134</v>
      </c>
      <c r="L193" s="46"/>
      <c r="M193" s="206" t="s">
        <v>19</v>
      </c>
      <c r="N193" s="207" t="s">
        <v>44</v>
      </c>
      <c r="O193" s="86"/>
      <c r="P193" s="208">
        <f>O193*H193</f>
        <v>0</v>
      </c>
      <c r="Q193" s="208">
        <v>0</v>
      </c>
      <c r="R193" s="208">
        <f>Q193*H193</f>
        <v>0</v>
      </c>
      <c r="S193" s="208">
        <v>0.060999999999999999</v>
      </c>
      <c r="T193" s="209">
        <f>S193*H193</f>
        <v>0.40870000000000001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0" t="s">
        <v>135</v>
      </c>
      <c r="AT193" s="210" t="s">
        <v>130</v>
      </c>
      <c r="AU193" s="210" t="s">
        <v>136</v>
      </c>
      <c r="AY193" s="19" t="s">
        <v>127</v>
      </c>
      <c r="BE193" s="211">
        <f>IF(N193="základní",J193,0)</f>
        <v>0</v>
      </c>
      <c r="BF193" s="211">
        <f>IF(N193="snížená",J193,0)</f>
        <v>0</v>
      </c>
      <c r="BG193" s="211">
        <f>IF(N193="zákl. přenesená",J193,0)</f>
        <v>0</v>
      </c>
      <c r="BH193" s="211">
        <f>IF(N193="sníž. přenesená",J193,0)</f>
        <v>0</v>
      </c>
      <c r="BI193" s="211">
        <f>IF(N193="nulová",J193,0)</f>
        <v>0</v>
      </c>
      <c r="BJ193" s="19" t="s">
        <v>136</v>
      </c>
      <c r="BK193" s="211">
        <f>ROUND(I193*H193,2)</f>
        <v>0</v>
      </c>
      <c r="BL193" s="19" t="s">
        <v>135</v>
      </c>
      <c r="BM193" s="210" t="s">
        <v>317</v>
      </c>
    </row>
    <row r="194" s="2" customFormat="1">
      <c r="A194" s="40"/>
      <c r="B194" s="41"/>
      <c r="C194" s="42"/>
      <c r="D194" s="212" t="s">
        <v>138</v>
      </c>
      <c r="E194" s="42"/>
      <c r="F194" s="213" t="s">
        <v>318</v>
      </c>
      <c r="G194" s="42"/>
      <c r="H194" s="42"/>
      <c r="I194" s="214"/>
      <c r="J194" s="42"/>
      <c r="K194" s="42"/>
      <c r="L194" s="46"/>
      <c r="M194" s="215"/>
      <c r="N194" s="216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138</v>
      </c>
      <c r="AU194" s="19" t="s">
        <v>136</v>
      </c>
    </row>
    <row r="195" s="13" customFormat="1">
      <c r="A195" s="13"/>
      <c r="B195" s="217"/>
      <c r="C195" s="218"/>
      <c r="D195" s="219" t="s">
        <v>140</v>
      </c>
      <c r="E195" s="220" t="s">
        <v>19</v>
      </c>
      <c r="F195" s="221" t="s">
        <v>319</v>
      </c>
      <c r="G195" s="218"/>
      <c r="H195" s="222">
        <v>6.7000000000000002</v>
      </c>
      <c r="I195" s="223"/>
      <c r="J195" s="218"/>
      <c r="K195" s="218"/>
      <c r="L195" s="224"/>
      <c r="M195" s="225"/>
      <c r="N195" s="226"/>
      <c r="O195" s="226"/>
      <c r="P195" s="226"/>
      <c r="Q195" s="226"/>
      <c r="R195" s="226"/>
      <c r="S195" s="226"/>
      <c r="T195" s="22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8" t="s">
        <v>140</v>
      </c>
      <c r="AU195" s="228" t="s">
        <v>136</v>
      </c>
      <c r="AV195" s="13" t="s">
        <v>136</v>
      </c>
      <c r="AW195" s="13" t="s">
        <v>33</v>
      </c>
      <c r="AX195" s="13" t="s">
        <v>72</v>
      </c>
      <c r="AY195" s="228" t="s">
        <v>127</v>
      </c>
    </row>
    <row r="196" s="14" customFormat="1">
      <c r="A196" s="14"/>
      <c r="B196" s="229"/>
      <c r="C196" s="230"/>
      <c r="D196" s="219" t="s">
        <v>140</v>
      </c>
      <c r="E196" s="231" t="s">
        <v>19</v>
      </c>
      <c r="F196" s="232" t="s">
        <v>147</v>
      </c>
      <c r="G196" s="230"/>
      <c r="H196" s="233">
        <v>6.7000000000000002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39" t="s">
        <v>140</v>
      </c>
      <c r="AU196" s="239" t="s">
        <v>136</v>
      </c>
      <c r="AV196" s="14" t="s">
        <v>128</v>
      </c>
      <c r="AW196" s="14" t="s">
        <v>33</v>
      </c>
      <c r="AX196" s="14" t="s">
        <v>72</v>
      </c>
      <c r="AY196" s="239" t="s">
        <v>127</v>
      </c>
    </row>
    <row r="197" s="15" customFormat="1">
      <c r="A197" s="15"/>
      <c r="B197" s="240"/>
      <c r="C197" s="241"/>
      <c r="D197" s="219" t="s">
        <v>140</v>
      </c>
      <c r="E197" s="242" t="s">
        <v>19</v>
      </c>
      <c r="F197" s="243" t="s">
        <v>149</v>
      </c>
      <c r="G197" s="241"/>
      <c r="H197" s="244">
        <v>6.7000000000000002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0" t="s">
        <v>140</v>
      </c>
      <c r="AU197" s="250" t="s">
        <v>136</v>
      </c>
      <c r="AV197" s="15" t="s">
        <v>135</v>
      </c>
      <c r="AW197" s="15" t="s">
        <v>33</v>
      </c>
      <c r="AX197" s="15" t="s">
        <v>77</v>
      </c>
      <c r="AY197" s="250" t="s">
        <v>127</v>
      </c>
    </row>
    <row r="198" s="2" customFormat="1" ht="21.75" customHeight="1">
      <c r="A198" s="40"/>
      <c r="B198" s="41"/>
      <c r="C198" s="199" t="s">
        <v>320</v>
      </c>
      <c r="D198" s="199" t="s">
        <v>130</v>
      </c>
      <c r="E198" s="200" t="s">
        <v>321</v>
      </c>
      <c r="F198" s="201" t="s">
        <v>322</v>
      </c>
      <c r="G198" s="202" t="s">
        <v>133</v>
      </c>
      <c r="H198" s="203">
        <v>166</v>
      </c>
      <c r="I198" s="204"/>
      <c r="J198" s="205">
        <f>ROUND(I198*H198,2)</f>
        <v>0</v>
      </c>
      <c r="K198" s="201" t="s">
        <v>134</v>
      </c>
      <c r="L198" s="46"/>
      <c r="M198" s="206" t="s">
        <v>19</v>
      </c>
      <c r="N198" s="207" t="s">
        <v>44</v>
      </c>
      <c r="O198" s="86"/>
      <c r="P198" s="208">
        <f>O198*H198</f>
        <v>0</v>
      </c>
      <c r="Q198" s="208">
        <v>0</v>
      </c>
      <c r="R198" s="208">
        <f>Q198*H198</f>
        <v>0</v>
      </c>
      <c r="S198" s="208">
        <v>0.0025999999999999999</v>
      </c>
      <c r="T198" s="209">
        <f>S198*H198</f>
        <v>0.43159999999999998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0" t="s">
        <v>135</v>
      </c>
      <c r="AT198" s="210" t="s">
        <v>130</v>
      </c>
      <c r="AU198" s="210" t="s">
        <v>136</v>
      </c>
      <c r="AY198" s="19" t="s">
        <v>127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19" t="s">
        <v>136</v>
      </c>
      <c r="BK198" s="211">
        <f>ROUND(I198*H198,2)</f>
        <v>0</v>
      </c>
      <c r="BL198" s="19" t="s">
        <v>135</v>
      </c>
      <c r="BM198" s="210" t="s">
        <v>323</v>
      </c>
    </row>
    <row r="199" s="2" customFormat="1">
      <c r="A199" s="40"/>
      <c r="B199" s="41"/>
      <c r="C199" s="42"/>
      <c r="D199" s="212" t="s">
        <v>138</v>
      </c>
      <c r="E199" s="42"/>
      <c r="F199" s="213" t="s">
        <v>324</v>
      </c>
      <c r="G199" s="42"/>
      <c r="H199" s="42"/>
      <c r="I199" s="214"/>
      <c r="J199" s="42"/>
      <c r="K199" s="42"/>
      <c r="L199" s="46"/>
      <c r="M199" s="215"/>
      <c r="N199" s="216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138</v>
      </c>
      <c r="AU199" s="19" t="s">
        <v>136</v>
      </c>
    </row>
    <row r="200" s="12" customFormat="1" ht="22.8" customHeight="1">
      <c r="A200" s="12"/>
      <c r="B200" s="183"/>
      <c r="C200" s="184"/>
      <c r="D200" s="185" t="s">
        <v>71</v>
      </c>
      <c r="E200" s="197" t="s">
        <v>325</v>
      </c>
      <c r="F200" s="197" t="s">
        <v>326</v>
      </c>
      <c r="G200" s="184"/>
      <c r="H200" s="184"/>
      <c r="I200" s="187"/>
      <c r="J200" s="198">
        <f>BK200</f>
        <v>0</v>
      </c>
      <c r="K200" s="184"/>
      <c r="L200" s="189"/>
      <c r="M200" s="190"/>
      <c r="N200" s="191"/>
      <c r="O200" s="191"/>
      <c r="P200" s="192">
        <f>SUM(P201:P215)</f>
        <v>0</v>
      </c>
      <c r="Q200" s="191"/>
      <c r="R200" s="192">
        <f>SUM(R201:R215)</f>
        <v>0</v>
      </c>
      <c r="S200" s="191"/>
      <c r="T200" s="193">
        <f>SUM(T201:T215)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94" t="s">
        <v>77</v>
      </c>
      <c r="AT200" s="195" t="s">
        <v>71</v>
      </c>
      <c r="AU200" s="195" t="s">
        <v>77</v>
      </c>
      <c r="AY200" s="194" t="s">
        <v>127</v>
      </c>
      <c r="BK200" s="196">
        <f>SUM(BK201:BK215)</f>
        <v>0</v>
      </c>
    </row>
    <row r="201" s="2" customFormat="1" ht="24.15" customHeight="1">
      <c r="A201" s="40"/>
      <c r="B201" s="41"/>
      <c r="C201" s="199" t="s">
        <v>327</v>
      </c>
      <c r="D201" s="199" t="s">
        <v>130</v>
      </c>
      <c r="E201" s="200" t="s">
        <v>328</v>
      </c>
      <c r="F201" s="201" t="s">
        <v>329</v>
      </c>
      <c r="G201" s="202" t="s">
        <v>330</v>
      </c>
      <c r="H201" s="203">
        <v>4.806</v>
      </c>
      <c r="I201" s="204"/>
      <c r="J201" s="205">
        <f>ROUND(I201*H201,2)</f>
        <v>0</v>
      </c>
      <c r="K201" s="201" t="s">
        <v>134</v>
      </c>
      <c r="L201" s="46"/>
      <c r="M201" s="206" t="s">
        <v>19</v>
      </c>
      <c r="N201" s="207" t="s">
        <v>44</v>
      </c>
      <c r="O201" s="86"/>
      <c r="P201" s="208">
        <f>O201*H201</f>
        <v>0</v>
      </c>
      <c r="Q201" s="208">
        <v>0</v>
      </c>
      <c r="R201" s="208">
        <f>Q201*H201</f>
        <v>0</v>
      </c>
      <c r="S201" s="208">
        <v>0</v>
      </c>
      <c r="T201" s="209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0" t="s">
        <v>135</v>
      </c>
      <c r="AT201" s="210" t="s">
        <v>130</v>
      </c>
      <c r="AU201" s="210" t="s">
        <v>136</v>
      </c>
      <c r="AY201" s="19" t="s">
        <v>127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19" t="s">
        <v>136</v>
      </c>
      <c r="BK201" s="211">
        <f>ROUND(I201*H201,2)</f>
        <v>0</v>
      </c>
      <c r="BL201" s="19" t="s">
        <v>135</v>
      </c>
      <c r="BM201" s="210" t="s">
        <v>331</v>
      </c>
    </row>
    <row r="202" s="2" customFormat="1">
      <c r="A202" s="40"/>
      <c r="B202" s="41"/>
      <c r="C202" s="42"/>
      <c r="D202" s="212" t="s">
        <v>138</v>
      </c>
      <c r="E202" s="42"/>
      <c r="F202" s="213" t="s">
        <v>332</v>
      </c>
      <c r="G202" s="42"/>
      <c r="H202" s="42"/>
      <c r="I202" s="214"/>
      <c r="J202" s="42"/>
      <c r="K202" s="42"/>
      <c r="L202" s="46"/>
      <c r="M202" s="215"/>
      <c r="N202" s="216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138</v>
      </c>
      <c r="AU202" s="19" t="s">
        <v>136</v>
      </c>
    </row>
    <row r="203" s="2" customFormat="1" ht="24.15" customHeight="1">
      <c r="A203" s="40"/>
      <c r="B203" s="41"/>
      <c r="C203" s="199" t="s">
        <v>333</v>
      </c>
      <c r="D203" s="199" t="s">
        <v>130</v>
      </c>
      <c r="E203" s="200" t="s">
        <v>334</v>
      </c>
      <c r="F203" s="201" t="s">
        <v>335</v>
      </c>
      <c r="G203" s="202" t="s">
        <v>330</v>
      </c>
      <c r="H203" s="203">
        <v>96.120000000000005</v>
      </c>
      <c r="I203" s="204"/>
      <c r="J203" s="205">
        <f>ROUND(I203*H203,2)</f>
        <v>0</v>
      </c>
      <c r="K203" s="201" t="s">
        <v>134</v>
      </c>
      <c r="L203" s="46"/>
      <c r="M203" s="206" t="s">
        <v>19</v>
      </c>
      <c r="N203" s="207" t="s">
        <v>44</v>
      </c>
      <c r="O203" s="86"/>
      <c r="P203" s="208">
        <f>O203*H203</f>
        <v>0</v>
      </c>
      <c r="Q203" s="208">
        <v>0</v>
      </c>
      <c r="R203" s="208">
        <f>Q203*H203</f>
        <v>0</v>
      </c>
      <c r="S203" s="208">
        <v>0</v>
      </c>
      <c r="T203" s="209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0" t="s">
        <v>135</v>
      </c>
      <c r="AT203" s="210" t="s">
        <v>130</v>
      </c>
      <c r="AU203" s="210" t="s">
        <v>136</v>
      </c>
      <c r="AY203" s="19" t="s">
        <v>127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19" t="s">
        <v>136</v>
      </c>
      <c r="BK203" s="211">
        <f>ROUND(I203*H203,2)</f>
        <v>0</v>
      </c>
      <c r="BL203" s="19" t="s">
        <v>135</v>
      </c>
      <c r="BM203" s="210" t="s">
        <v>336</v>
      </c>
    </row>
    <row r="204" s="2" customFormat="1">
      <c r="A204" s="40"/>
      <c r="B204" s="41"/>
      <c r="C204" s="42"/>
      <c r="D204" s="212" t="s">
        <v>138</v>
      </c>
      <c r="E204" s="42"/>
      <c r="F204" s="213" t="s">
        <v>337</v>
      </c>
      <c r="G204" s="42"/>
      <c r="H204" s="42"/>
      <c r="I204" s="214"/>
      <c r="J204" s="42"/>
      <c r="K204" s="42"/>
      <c r="L204" s="46"/>
      <c r="M204" s="215"/>
      <c r="N204" s="216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138</v>
      </c>
      <c r="AU204" s="19" t="s">
        <v>136</v>
      </c>
    </row>
    <row r="205" s="13" customFormat="1">
      <c r="A205" s="13"/>
      <c r="B205" s="217"/>
      <c r="C205" s="218"/>
      <c r="D205" s="219" t="s">
        <v>140</v>
      </c>
      <c r="E205" s="220" t="s">
        <v>19</v>
      </c>
      <c r="F205" s="221" t="s">
        <v>338</v>
      </c>
      <c r="G205" s="218"/>
      <c r="H205" s="222">
        <v>96.120000000000005</v>
      </c>
      <c r="I205" s="223"/>
      <c r="J205" s="218"/>
      <c r="K205" s="218"/>
      <c r="L205" s="224"/>
      <c r="M205" s="225"/>
      <c r="N205" s="226"/>
      <c r="O205" s="226"/>
      <c r="P205" s="226"/>
      <c r="Q205" s="226"/>
      <c r="R205" s="226"/>
      <c r="S205" s="226"/>
      <c r="T205" s="22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8" t="s">
        <v>140</v>
      </c>
      <c r="AU205" s="228" t="s">
        <v>136</v>
      </c>
      <c r="AV205" s="13" t="s">
        <v>136</v>
      </c>
      <c r="AW205" s="13" t="s">
        <v>33</v>
      </c>
      <c r="AX205" s="13" t="s">
        <v>77</v>
      </c>
      <c r="AY205" s="228" t="s">
        <v>127</v>
      </c>
    </row>
    <row r="206" s="2" customFormat="1" ht="16.5" customHeight="1">
      <c r="A206" s="40"/>
      <c r="B206" s="41"/>
      <c r="C206" s="199" t="s">
        <v>339</v>
      </c>
      <c r="D206" s="199" t="s">
        <v>130</v>
      </c>
      <c r="E206" s="200" t="s">
        <v>340</v>
      </c>
      <c r="F206" s="201" t="s">
        <v>341</v>
      </c>
      <c r="G206" s="202" t="s">
        <v>330</v>
      </c>
      <c r="H206" s="203">
        <v>4.806</v>
      </c>
      <c r="I206" s="204"/>
      <c r="J206" s="205">
        <f>ROUND(I206*H206,2)</f>
        <v>0</v>
      </c>
      <c r="K206" s="201" t="s">
        <v>134</v>
      </c>
      <c r="L206" s="46"/>
      <c r="M206" s="206" t="s">
        <v>19</v>
      </c>
      <c r="N206" s="207" t="s">
        <v>44</v>
      </c>
      <c r="O206" s="86"/>
      <c r="P206" s="208">
        <f>O206*H206</f>
        <v>0</v>
      </c>
      <c r="Q206" s="208">
        <v>0</v>
      </c>
      <c r="R206" s="208">
        <f>Q206*H206</f>
        <v>0</v>
      </c>
      <c r="S206" s="208">
        <v>0</v>
      </c>
      <c r="T206" s="209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0" t="s">
        <v>135</v>
      </c>
      <c r="AT206" s="210" t="s">
        <v>130</v>
      </c>
      <c r="AU206" s="210" t="s">
        <v>136</v>
      </c>
      <c r="AY206" s="19" t="s">
        <v>127</v>
      </c>
      <c r="BE206" s="211">
        <f>IF(N206="základní",J206,0)</f>
        <v>0</v>
      </c>
      <c r="BF206" s="211">
        <f>IF(N206="snížená",J206,0)</f>
        <v>0</v>
      </c>
      <c r="BG206" s="211">
        <f>IF(N206="zákl. přenesená",J206,0)</f>
        <v>0</v>
      </c>
      <c r="BH206" s="211">
        <f>IF(N206="sníž. přenesená",J206,0)</f>
        <v>0</v>
      </c>
      <c r="BI206" s="211">
        <f>IF(N206="nulová",J206,0)</f>
        <v>0</v>
      </c>
      <c r="BJ206" s="19" t="s">
        <v>136</v>
      </c>
      <c r="BK206" s="211">
        <f>ROUND(I206*H206,2)</f>
        <v>0</v>
      </c>
      <c r="BL206" s="19" t="s">
        <v>135</v>
      </c>
      <c r="BM206" s="210" t="s">
        <v>342</v>
      </c>
    </row>
    <row r="207" s="2" customFormat="1">
      <c r="A207" s="40"/>
      <c r="B207" s="41"/>
      <c r="C207" s="42"/>
      <c r="D207" s="212" t="s">
        <v>138</v>
      </c>
      <c r="E207" s="42"/>
      <c r="F207" s="213" t="s">
        <v>343</v>
      </c>
      <c r="G207" s="42"/>
      <c r="H207" s="42"/>
      <c r="I207" s="214"/>
      <c r="J207" s="42"/>
      <c r="K207" s="42"/>
      <c r="L207" s="46"/>
      <c r="M207" s="215"/>
      <c r="N207" s="216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138</v>
      </c>
      <c r="AU207" s="19" t="s">
        <v>136</v>
      </c>
    </row>
    <row r="208" s="2" customFormat="1" ht="24.15" customHeight="1">
      <c r="A208" s="40"/>
      <c r="B208" s="41"/>
      <c r="C208" s="199" t="s">
        <v>344</v>
      </c>
      <c r="D208" s="199" t="s">
        <v>130</v>
      </c>
      <c r="E208" s="200" t="s">
        <v>345</v>
      </c>
      <c r="F208" s="201" t="s">
        <v>346</v>
      </c>
      <c r="G208" s="202" t="s">
        <v>330</v>
      </c>
      <c r="H208" s="203">
        <v>4.806</v>
      </c>
      <c r="I208" s="204"/>
      <c r="J208" s="205">
        <f>ROUND(I208*H208,2)</f>
        <v>0</v>
      </c>
      <c r="K208" s="201" t="s">
        <v>134</v>
      </c>
      <c r="L208" s="46"/>
      <c r="M208" s="206" t="s">
        <v>19</v>
      </c>
      <c r="N208" s="207" t="s">
        <v>44</v>
      </c>
      <c r="O208" s="86"/>
      <c r="P208" s="208">
        <f>O208*H208</f>
        <v>0</v>
      </c>
      <c r="Q208" s="208">
        <v>0</v>
      </c>
      <c r="R208" s="208">
        <f>Q208*H208</f>
        <v>0</v>
      </c>
      <c r="S208" s="208">
        <v>0</v>
      </c>
      <c r="T208" s="209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0" t="s">
        <v>135</v>
      </c>
      <c r="AT208" s="210" t="s">
        <v>130</v>
      </c>
      <c r="AU208" s="210" t="s">
        <v>136</v>
      </c>
      <c r="AY208" s="19" t="s">
        <v>127</v>
      </c>
      <c r="BE208" s="211">
        <f>IF(N208="základní",J208,0)</f>
        <v>0</v>
      </c>
      <c r="BF208" s="211">
        <f>IF(N208="snížená",J208,0)</f>
        <v>0</v>
      </c>
      <c r="BG208" s="211">
        <f>IF(N208="zákl. přenesená",J208,0)</f>
        <v>0</v>
      </c>
      <c r="BH208" s="211">
        <f>IF(N208="sníž. přenesená",J208,0)</f>
        <v>0</v>
      </c>
      <c r="BI208" s="211">
        <f>IF(N208="nulová",J208,0)</f>
        <v>0</v>
      </c>
      <c r="BJ208" s="19" t="s">
        <v>136</v>
      </c>
      <c r="BK208" s="211">
        <f>ROUND(I208*H208,2)</f>
        <v>0</v>
      </c>
      <c r="BL208" s="19" t="s">
        <v>135</v>
      </c>
      <c r="BM208" s="210" t="s">
        <v>347</v>
      </c>
    </row>
    <row r="209" s="2" customFormat="1">
      <c r="A209" s="40"/>
      <c r="B209" s="41"/>
      <c r="C209" s="42"/>
      <c r="D209" s="212" t="s">
        <v>138</v>
      </c>
      <c r="E209" s="42"/>
      <c r="F209" s="213" t="s">
        <v>348</v>
      </c>
      <c r="G209" s="42"/>
      <c r="H209" s="42"/>
      <c r="I209" s="214"/>
      <c r="J209" s="42"/>
      <c r="K209" s="42"/>
      <c r="L209" s="46"/>
      <c r="M209" s="215"/>
      <c r="N209" s="216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138</v>
      </c>
      <c r="AU209" s="19" t="s">
        <v>136</v>
      </c>
    </row>
    <row r="210" s="2" customFormat="1" ht="37.8" customHeight="1">
      <c r="A210" s="40"/>
      <c r="B210" s="41"/>
      <c r="C210" s="199" t="s">
        <v>349</v>
      </c>
      <c r="D210" s="199" t="s">
        <v>130</v>
      </c>
      <c r="E210" s="200" t="s">
        <v>350</v>
      </c>
      <c r="F210" s="201" t="s">
        <v>351</v>
      </c>
      <c r="G210" s="202" t="s">
        <v>330</v>
      </c>
      <c r="H210" s="203">
        <v>4.806</v>
      </c>
      <c r="I210" s="204"/>
      <c r="J210" s="205">
        <f>ROUND(I210*H210,2)</f>
        <v>0</v>
      </c>
      <c r="K210" s="201" t="s">
        <v>134</v>
      </c>
      <c r="L210" s="46"/>
      <c r="M210" s="206" t="s">
        <v>19</v>
      </c>
      <c r="N210" s="207" t="s">
        <v>44</v>
      </c>
      <c r="O210" s="86"/>
      <c r="P210" s="208">
        <f>O210*H210</f>
        <v>0</v>
      </c>
      <c r="Q210" s="208">
        <v>0</v>
      </c>
      <c r="R210" s="208">
        <f>Q210*H210</f>
        <v>0</v>
      </c>
      <c r="S210" s="208">
        <v>0</v>
      </c>
      <c r="T210" s="209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0" t="s">
        <v>135</v>
      </c>
      <c r="AT210" s="210" t="s">
        <v>130</v>
      </c>
      <c r="AU210" s="210" t="s">
        <v>136</v>
      </c>
      <c r="AY210" s="19" t="s">
        <v>127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9" t="s">
        <v>136</v>
      </c>
      <c r="BK210" s="211">
        <f>ROUND(I210*H210,2)</f>
        <v>0</v>
      </c>
      <c r="BL210" s="19" t="s">
        <v>135</v>
      </c>
      <c r="BM210" s="210" t="s">
        <v>352</v>
      </c>
    </row>
    <row r="211" s="2" customFormat="1">
      <c r="A211" s="40"/>
      <c r="B211" s="41"/>
      <c r="C211" s="42"/>
      <c r="D211" s="212" t="s">
        <v>138</v>
      </c>
      <c r="E211" s="42"/>
      <c r="F211" s="213" t="s">
        <v>353</v>
      </c>
      <c r="G211" s="42"/>
      <c r="H211" s="42"/>
      <c r="I211" s="214"/>
      <c r="J211" s="42"/>
      <c r="K211" s="42"/>
      <c r="L211" s="46"/>
      <c r="M211" s="215"/>
      <c r="N211" s="216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138</v>
      </c>
      <c r="AU211" s="19" t="s">
        <v>136</v>
      </c>
    </row>
    <row r="212" s="2" customFormat="1" ht="24.15" customHeight="1">
      <c r="A212" s="40"/>
      <c r="B212" s="41"/>
      <c r="C212" s="199" t="s">
        <v>354</v>
      </c>
      <c r="D212" s="199" t="s">
        <v>130</v>
      </c>
      <c r="E212" s="200" t="s">
        <v>355</v>
      </c>
      <c r="F212" s="201" t="s">
        <v>356</v>
      </c>
      <c r="G212" s="202" t="s">
        <v>330</v>
      </c>
      <c r="H212" s="203">
        <v>4.0759999999999996</v>
      </c>
      <c r="I212" s="204"/>
      <c r="J212" s="205">
        <f>ROUND(I212*H212,2)</f>
        <v>0</v>
      </c>
      <c r="K212" s="201" t="s">
        <v>134</v>
      </c>
      <c r="L212" s="46"/>
      <c r="M212" s="206" t="s">
        <v>19</v>
      </c>
      <c r="N212" s="207" t="s">
        <v>44</v>
      </c>
      <c r="O212" s="86"/>
      <c r="P212" s="208">
        <f>O212*H212</f>
        <v>0</v>
      </c>
      <c r="Q212" s="208">
        <v>0</v>
      </c>
      <c r="R212" s="208">
        <f>Q212*H212</f>
        <v>0</v>
      </c>
      <c r="S212" s="208">
        <v>0</v>
      </c>
      <c r="T212" s="209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0" t="s">
        <v>135</v>
      </c>
      <c r="AT212" s="210" t="s">
        <v>130</v>
      </c>
      <c r="AU212" s="210" t="s">
        <v>136</v>
      </c>
      <c r="AY212" s="19" t="s">
        <v>127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19" t="s">
        <v>136</v>
      </c>
      <c r="BK212" s="211">
        <f>ROUND(I212*H212,2)</f>
        <v>0</v>
      </c>
      <c r="BL212" s="19" t="s">
        <v>135</v>
      </c>
      <c r="BM212" s="210" t="s">
        <v>357</v>
      </c>
    </row>
    <row r="213" s="2" customFormat="1">
      <c r="A213" s="40"/>
      <c r="B213" s="41"/>
      <c r="C213" s="42"/>
      <c r="D213" s="212" t="s">
        <v>138</v>
      </c>
      <c r="E213" s="42"/>
      <c r="F213" s="213" t="s">
        <v>358</v>
      </c>
      <c r="G213" s="42"/>
      <c r="H213" s="42"/>
      <c r="I213" s="214"/>
      <c r="J213" s="42"/>
      <c r="K213" s="42"/>
      <c r="L213" s="46"/>
      <c r="M213" s="215"/>
      <c r="N213" s="216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138</v>
      </c>
      <c r="AU213" s="19" t="s">
        <v>136</v>
      </c>
    </row>
    <row r="214" s="2" customFormat="1" ht="24.15" customHeight="1">
      <c r="A214" s="40"/>
      <c r="B214" s="41"/>
      <c r="C214" s="199" t="s">
        <v>359</v>
      </c>
      <c r="D214" s="199" t="s">
        <v>130</v>
      </c>
      <c r="E214" s="200" t="s">
        <v>360</v>
      </c>
      <c r="F214" s="201" t="s">
        <v>361</v>
      </c>
      <c r="G214" s="202" t="s">
        <v>330</v>
      </c>
      <c r="H214" s="203">
        <v>0.72999999999999998</v>
      </c>
      <c r="I214" s="204"/>
      <c r="J214" s="205">
        <f>ROUND(I214*H214,2)</f>
        <v>0</v>
      </c>
      <c r="K214" s="201" t="s">
        <v>134</v>
      </c>
      <c r="L214" s="46"/>
      <c r="M214" s="206" t="s">
        <v>19</v>
      </c>
      <c r="N214" s="207" t="s">
        <v>44</v>
      </c>
      <c r="O214" s="86"/>
      <c r="P214" s="208">
        <f>O214*H214</f>
        <v>0</v>
      </c>
      <c r="Q214" s="208">
        <v>0</v>
      </c>
      <c r="R214" s="208">
        <f>Q214*H214</f>
        <v>0</v>
      </c>
      <c r="S214" s="208">
        <v>0</v>
      </c>
      <c r="T214" s="209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0" t="s">
        <v>135</v>
      </c>
      <c r="AT214" s="210" t="s">
        <v>130</v>
      </c>
      <c r="AU214" s="210" t="s">
        <v>136</v>
      </c>
      <c r="AY214" s="19" t="s">
        <v>127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9" t="s">
        <v>136</v>
      </c>
      <c r="BK214" s="211">
        <f>ROUND(I214*H214,2)</f>
        <v>0</v>
      </c>
      <c r="BL214" s="19" t="s">
        <v>135</v>
      </c>
      <c r="BM214" s="210" t="s">
        <v>362</v>
      </c>
    </row>
    <row r="215" s="2" customFormat="1">
      <c r="A215" s="40"/>
      <c r="B215" s="41"/>
      <c r="C215" s="42"/>
      <c r="D215" s="212" t="s">
        <v>138</v>
      </c>
      <c r="E215" s="42"/>
      <c r="F215" s="213" t="s">
        <v>363</v>
      </c>
      <c r="G215" s="42"/>
      <c r="H215" s="42"/>
      <c r="I215" s="214"/>
      <c r="J215" s="42"/>
      <c r="K215" s="42"/>
      <c r="L215" s="46"/>
      <c r="M215" s="215"/>
      <c r="N215" s="216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138</v>
      </c>
      <c r="AU215" s="19" t="s">
        <v>136</v>
      </c>
    </row>
    <row r="216" s="12" customFormat="1" ht="22.8" customHeight="1">
      <c r="A216" s="12"/>
      <c r="B216" s="183"/>
      <c r="C216" s="184"/>
      <c r="D216" s="185" t="s">
        <v>71</v>
      </c>
      <c r="E216" s="197" t="s">
        <v>364</v>
      </c>
      <c r="F216" s="197" t="s">
        <v>365</v>
      </c>
      <c r="G216" s="184"/>
      <c r="H216" s="184"/>
      <c r="I216" s="187"/>
      <c r="J216" s="198">
        <f>BK216</f>
        <v>0</v>
      </c>
      <c r="K216" s="184"/>
      <c r="L216" s="189"/>
      <c r="M216" s="190"/>
      <c r="N216" s="191"/>
      <c r="O216" s="191"/>
      <c r="P216" s="192">
        <f>SUM(P217:P218)</f>
        <v>0</v>
      </c>
      <c r="Q216" s="191"/>
      <c r="R216" s="192">
        <f>SUM(R217:R218)</f>
        <v>0</v>
      </c>
      <c r="S216" s="191"/>
      <c r="T216" s="193">
        <f>SUM(T217:T218)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94" t="s">
        <v>77</v>
      </c>
      <c r="AT216" s="195" t="s">
        <v>71</v>
      </c>
      <c r="AU216" s="195" t="s">
        <v>77</v>
      </c>
      <c r="AY216" s="194" t="s">
        <v>127</v>
      </c>
      <c r="BK216" s="196">
        <f>SUM(BK217:BK218)</f>
        <v>0</v>
      </c>
    </row>
    <row r="217" s="2" customFormat="1" ht="33" customHeight="1">
      <c r="A217" s="40"/>
      <c r="B217" s="41"/>
      <c r="C217" s="199" t="s">
        <v>366</v>
      </c>
      <c r="D217" s="199" t="s">
        <v>130</v>
      </c>
      <c r="E217" s="200" t="s">
        <v>367</v>
      </c>
      <c r="F217" s="201" t="s">
        <v>368</v>
      </c>
      <c r="G217" s="202" t="s">
        <v>330</v>
      </c>
      <c r="H217" s="203">
        <v>3.395</v>
      </c>
      <c r="I217" s="204"/>
      <c r="J217" s="205">
        <f>ROUND(I217*H217,2)</f>
        <v>0</v>
      </c>
      <c r="K217" s="201" t="s">
        <v>134</v>
      </c>
      <c r="L217" s="46"/>
      <c r="M217" s="206" t="s">
        <v>19</v>
      </c>
      <c r="N217" s="207" t="s">
        <v>44</v>
      </c>
      <c r="O217" s="86"/>
      <c r="P217" s="208">
        <f>O217*H217</f>
        <v>0</v>
      </c>
      <c r="Q217" s="208">
        <v>0</v>
      </c>
      <c r="R217" s="208">
        <f>Q217*H217</f>
        <v>0</v>
      </c>
      <c r="S217" s="208">
        <v>0</v>
      </c>
      <c r="T217" s="209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0" t="s">
        <v>135</v>
      </c>
      <c r="AT217" s="210" t="s">
        <v>130</v>
      </c>
      <c r="AU217" s="210" t="s">
        <v>136</v>
      </c>
      <c r="AY217" s="19" t="s">
        <v>127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19" t="s">
        <v>136</v>
      </c>
      <c r="BK217" s="211">
        <f>ROUND(I217*H217,2)</f>
        <v>0</v>
      </c>
      <c r="BL217" s="19" t="s">
        <v>135</v>
      </c>
      <c r="BM217" s="210" t="s">
        <v>369</v>
      </c>
    </row>
    <row r="218" s="2" customFormat="1">
      <c r="A218" s="40"/>
      <c r="B218" s="41"/>
      <c r="C218" s="42"/>
      <c r="D218" s="212" t="s">
        <v>138</v>
      </c>
      <c r="E218" s="42"/>
      <c r="F218" s="213" t="s">
        <v>370</v>
      </c>
      <c r="G218" s="42"/>
      <c r="H218" s="42"/>
      <c r="I218" s="214"/>
      <c r="J218" s="42"/>
      <c r="K218" s="42"/>
      <c r="L218" s="46"/>
      <c r="M218" s="215"/>
      <c r="N218" s="216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138</v>
      </c>
      <c r="AU218" s="19" t="s">
        <v>136</v>
      </c>
    </row>
    <row r="219" s="12" customFormat="1" ht="25.92" customHeight="1">
      <c r="A219" s="12"/>
      <c r="B219" s="183"/>
      <c r="C219" s="184"/>
      <c r="D219" s="185" t="s">
        <v>71</v>
      </c>
      <c r="E219" s="186" t="s">
        <v>371</v>
      </c>
      <c r="F219" s="186" t="s">
        <v>372</v>
      </c>
      <c r="G219" s="184"/>
      <c r="H219" s="184"/>
      <c r="I219" s="187"/>
      <c r="J219" s="188">
        <f>BK219</f>
        <v>0</v>
      </c>
      <c r="K219" s="184"/>
      <c r="L219" s="189"/>
      <c r="M219" s="190"/>
      <c r="N219" s="191"/>
      <c r="O219" s="191"/>
      <c r="P219" s="192">
        <f>P220+P232+P249+P268+P311+P318+P355+P366+P380+P386+P433+P438+P460+P478+P508+P535</f>
        <v>0</v>
      </c>
      <c r="Q219" s="191"/>
      <c r="R219" s="192">
        <f>R220+R232+R249+R268+R311+R318+R355+R366+R380+R386+R433+R438+R460+R478+R508+R535</f>
        <v>1.5521890000000003</v>
      </c>
      <c r="S219" s="191"/>
      <c r="T219" s="193">
        <f>T220+T232+T249+T268+T311+T318+T355+T366+T380+T386+T433+T438+T460+T478+T508+T535</f>
        <v>1.728388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94" t="s">
        <v>136</v>
      </c>
      <c r="AT219" s="195" t="s">
        <v>71</v>
      </c>
      <c r="AU219" s="195" t="s">
        <v>72</v>
      </c>
      <c r="AY219" s="194" t="s">
        <v>127</v>
      </c>
      <c r="BK219" s="196">
        <f>BK220+BK232+BK249+BK268+BK311+BK318+BK355+BK366+BK380+BK386+BK433+BK438+BK460+BK478+BK508+BK535</f>
        <v>0</v>
      </c>
    </row>
    <row r="220" s="12" customFormat="1" ht="22.8" customHeight="1">
      <c r="A220" s="12"/>
      <c r="B220" s="183"/>
      <c r="C220" s="184"/>
      <c r="D220" s="185" t="s">
        <v>71</v>
      </c>
      <c r="E220" s="197" t="s">
        <v>373</v>
      </c>
      <c r="F220" s="197" t="s">
        <v>374</v>
      </c>
      <c r="G220" s="184"/>
      <c r="H220" s="184"/>
      <c r="I220" s="187"/>
      <c r="J220" s="198">
        <f>BK220</f>
        <v>0</v>
      </c>
      <c r="K220" s="184"/>
      <c r="L220" s="189"/>
      <c r="M220" s="190"/>
      <c r="N220" s="191"/>
      <c r="O220" s="191"/>
      <c r="P220" s="192">
        <f>SUM(P221:P231)</f>
        <v>0</v>
      </c>
      <c r="Q220" s="191"/>
      <c r="R220" s="192">
        <f>SUM(R221:R231)</f>
        <v>0.046303000000000004</v>
      </c>
      <c r="S220" s="191"/>
      <c r="T220" s="193">
        <f>SUM(T221:T231)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94" t="s">
        <v>136</v>
      </c>
      <c r="AT220" s="195" t="s">
        <v>71</v>
      </c>
      <c r="AU220" s="195" t="s">
        <v>77</v>
      </c>
      <c r="AY220" s="194" t="s">
        <v>127</v>
      </c>
      <c r="BK220" s="196">
        <f>SUM(BK221:BK231)</f>
        <v>0</v>
      </c>
    </row>
    <row r="221" s="2" customFormat="1" ht="24.15" customHeight="1">
      <c r="A221" s="40"/>
      <c r="B221" s="41"/>
      <c r="C221" s="199" t="s">
        <v>375</v>
      </c>
      <c r="D221" s="199" t="s">
        <v>130</v>
      </c>
      <c r="E221" s="200" t="s">
        <v>376</v>
      </c>
      <c r="F221" s="201" t="s">
        <v>377</v>
      </c>
      <c r="G221" s="202" t="s">
        <v>133</v>
      </c>
      <c r="H221" s="203">
        <v>3.2000000000000002</v>
      </c>
      <c r="I221" s="204"/>
      <c r="J221" s="205">
        <f>ROUND(I221*H221,2)</f>
        <v>0</v>
      </c>
      <c r="K221" s="201" t="s">
        <v>134</v>
      </c>
      <c r="L221" s="46"/>
      <c r="M221" s="206" t="s">
        <v>19</v>
      </c>
      <c r="N221" s="207" t="s">
        <v>44</v>
      </c>
      <c r="O221" s="86"/>
      <c r="P221" s="208">
        <f>O221*H221</f>
        <v>0</v>
      </c>
      <c r="Q221" s="208">
        <v>0.0035000000000000001</v>
      </c>
      <c r="R221" s="208">
        <f>Q221*H221</f>
        <v>0.011200000000000002</v>
      </c>
      <c r="S221" s="208">
        <v>0</v>
      </c>
      <c r="T221" s="209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0" t="s">
        <v>219</v>
      </c>
      <c r="AT221" s="210" t="s">
        <v>130</v>
      </c>
      <c r="AU221" s="210" t="s">
        <v>136</v>
      </c>
      <c r="AY221" s="19" t="s">
        <v>127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9" t="s">
        <v>136</v>
      </c>
      <c r="BK221" s="211">
        <f>ROUND(I221*H221,2)</f>
        <v>0</v>
      </c>
      <c r="BL221" s="19" t="s">
        <v>219</v>
      </c>
      <c r="BM221" s="210" t="s">
        <v>378</v>
      </c>
    </row>
    <row r="222" s="2" customFormat="1">
      <c r="A222" s="40"/>
      <c r="B222" s="41"/>
      <c r="C222" s="42"/>
      <c r="D222" s="212" t="s">
        <v>138</v>
      </c>
      <c r="E222" s="42"/>
      <c r="F222" s="213" t="s">
        <v>379</v>
      </c>
      <c r="G222" s="42"/>
      <c r="H222" s="42"/>
      <c r="I222" s="214"/>
      <c r="J222" s="42"/>
      <c r="K222" s="42"/>
      <c r="L222" s="46"/>
      <c r="M222" s="215"/>
      <c r="N222" s="216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138</v>
      </c>
      <c r="AU222" s="19" t="s">
        <v>136</v>
      </c>
    </row>
    <row r="223" s="2" customFormat="1" ht="24.15" customHeight="1">
      <c r="A223" s="40"/>
      <c r="B223" s="41"/>
      <c r="C223" s="199" t="s">
        <v>380</v>
      </c>
      <c r="D223" s="199" t="s">
        <v>130</v>
      </c>
      <c r="E223" s="200" t="s">
        <v>381</v>
      </c>
      <c r="F223" s="201" t="s">
        <v>382</v>
      </c>
      <c r="G223" s="202" t="s">
        <v>133</v>
      </c>
      <c r="H223" s="203">
        <v>8.1500000000000004</v>
      </c>
      <c r="I223" s="204"/>
      <c r="J223" s="205">
        <f>ROUND(I223*H223,2)</f>
        <v>0</v>
      </c>
      <c r="K223" s="201" t="s">
        <v>134</v>
      </c>
      <c r="L223" s="46"/>
      <c r="M223" s="206" t="s">
        <v>19</v>
      </c>
      <c r="N223" s="207" t="s">
        <v>44</v>
      </c>
      <c r="O223" s="86"/>
      <c r="P223" s="208">
        <f>O223*H223</f>
        <v>0</v>
      </c>
      <c r="Q223" s="208">
        <v>0.0035000000000000001</v>
      </c>
      <c r="R223" s="208">
        <f>Q223*H223</f>
        <v>0.028525000000000002</v>
      </c>
      <c r="S223" s="208">
        <v>0</v>
      </c>
      <c r="T223" s="209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0" t="s">
        <v>219</v>
      </c>
      <c r="AT223" s="210" t="s">
        <v>130</v>
      </c>
      <c r="AU223" s="210" t="s">
        <v>136</v>
      </c>
      <c r="AY223" s="19" t="s">
        <v>127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9" t="s">
        <v>136</v>
      </c>
      <c r="BK223" s="211">
        <f>ROUND(I223*H223,2)</f>
        <v>0</v>
      </c>
      <c r="BL223" s="19" t="s">
        <v>219</v>
      </c>
      <c r="BM223" s="210" t="s">
        <v>383</v>
      </c>
    </row>
    <row r="224" s="2" customFormat="1">
      <c r="A224" s="40"/>
      <c r="B224" s="41"/>
      <c r="C224" s="42"/>
      <c r="D224" s="212" t="s">
        <v>138</v>
      </c>
      <c r="E224" s="42"/>
      <c r="F224" s="213" t="s">
        <v>384</v>
      </c>
      <c r="G224" s="42"/>
      <c r="H224" s="42"/>
      <c r="I224" s="214"/>
      <c r="J224" s="42"/>
      <c r="K224" s="42"/>
      <c r="L224" s="46"/>
      <c r="M224" s="215"/>
      <c r="N224" s="216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138</v>
      </c>
      <c r="AU224" s="19" t="s">
        <v>136</v>
      </c>
    </row>
    <row r="225" s="13" customFormat="1">
      <c r="A225" s="13"/>
      <c r="B225" s="217"/>
      <c r="C225" s="218"/>
      <c r="D225" s="219" t="s">
        <v>140</v>
      </c>
      <c r="E225" s="220" t="s">
        <v>19</v>
      </c>
      <c r="F225" s="221" t="s">
        <v>385</v>
      </c>
      <c r="G225" s="218"/>
      <c r="H225" s="222">
        <v>8.1500000000000004</v>
      </c>
      <c r="I225" s="223"/>
      <c r="J225" s="218"/>
      <c r="K225" s="218"/>
      <c r="L225" s="224"/>
      <c r="M225" s="225"/>
      <c r="N225" s="226"/>
      <c r="O225" s="226"/>
      <c r="P225" s="226"/>
      <c r="Q225" s="226"/>
      <c r="R225" s="226"/>
      <c r="S225" s="226"/>
      <c r="T225" s="22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8" t="s">
        <v>140</v>
      </c>
      <c r="AU225" s="228" t="s">
        <v>136</v>
      </c>
      <c r="AV225" s="13" t="s">
        <v>136</v>
      </c>
      <c r="AW225" s="13" t="s">
        <v>33</v>
      </c>
      <c r="AX225" s="13" t="s">
        <v>77</v>
      </c>
      <c r="AY225" s="228" t="s">
        <v>127</v>
      </c>
    </row>
    <row r="226" s="2" customFormat="1" ht="24.15" customHeight="1">
      <c r="A226" s="40"/>
      <c r="B226" s="41"/>
      <c r="C226" s="199" t="s">
        <v>386</v>
      </c>
      <c r="D226" s="199" t="s">
        <v>130</v>
      </c>
      <c r="E226" s="200" t="s">
        <v>387</v>
      </c>
      <c r="F226" s="201" t="s">
        <v>388</v>
      </c>
      <c r="G226" s="202" t="s">
        <v>152</v>
      </c>
      <c r="H226" s="203">
        <v>13</v>
      </c>
      <c r="I226" s="204"/>
      <c r="J226" s="205">
        <f>ROUND(I226*H226,2)</f>
        <v>0</v>
      </c>
      <c r="K226" s="201" t="s">
        <v>134</v>
      </c>
      <c r="L226" s="46"/>
      <c r="M226" s="206" t="s">
        <v>19</v>
      </c>
      <c r="N226" s="207" t="s">
        <v>44</v>
      </c>
      <c r="O226" s="86"/>
      <c r="P226" s="208">
        <f>O226*H226</f>
        <v>0</v>
      </c>
      <c r="Q226" s="208">
        <v>0</v>
      </c>
      <c r="R226" s="208">
        <f>Q226*H226</f>
        <v>0</v>
      </c>
      <c r="S226" s="208">
        <v>0</v>
      </c>
      <c r="T226" s="209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0" t="s">
        <v>219</v>
      </c>
      <c r="AT226" s="210" t="s">
        <v>130</v>
      </c>
      <c r="AU226" s="210" t="s">
        <v>136</v>
      </c>
      <c r="AY226" s="19" t="s">
        <v>127</v>
      </c>
      <c r="BE226" s="211">
        <f>IF(N226="základní",J226,0)</f>
        <v>0</v>
      </c>
      <c r="BF226" s="211">
        <f>IF(N226="snížená",J226,0)</f>
        <v>0</v>
      </c>
      <c r="BG226" s="211">
        <f>IF(N226="zákl. přenesená",J226,0)</f>
        <v>0</v>
      </c>
      <c r="BH226" s="211">
        <f>IF(N226="sníž. přenesená",J226,0)</f>
        <v>0</v>
      </c>
      <c r="BI226" s="211">
        <f>IF(N226="nulová",J226,0)</f>
        <v>0</v>
      </c>
      <c r="BJ226" s="19" t="s">
        <v>136</v>
      </c>
      <c r="BK226" s="211">
        <f>ROUND(I226*H226,2)</f>
        <v>0</v>
      </c>
      <c r="BL226" s="19" t="s">
        <v>219</v>
      </c>
      <c r="BM226" s="210" t="s">
        <v>389</v>
      </c>
    </row>
    <row r="227" s="2" customFormat="1">
      <c r="A227" s="40"/>
      <c r="B227" s="41"/>
      <c r="C227" s="42"/>
      <c r="D227" s="212" t="s">
        <v>138</v>
      </c>
      <c r="E227" s="42"/>
      <c r="F227" s="213" t="s">
        <v>390</v>
      </c>
      <c r="G227" s="42"/>
      <c r="H227" s="42"/>
      <c r="I227" s="214"/>
      <c r="J227" s="42"/>
      <c r="K227" s="42"/>
      <c r="L227" s="46"/>
      <c r="M227" s="215"/>
      <c r="N227" s="216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138</v>
      </c>
      <c r="AU227" s="19" t="s">
        <v>136</v>
      </c>
    </row>
    <row r="228" s="2" customFormat="1" ht="16.5" customHeight="1">
      <c r="A228" s="40"/>
      <c r="B228" s="41"/>
      <c r="C228" s="251" t="s">
        <v>391</v>
      </c>
      <c r="D228" s="251" t="s">
        <v>242</v>
      </c>
      <c r="E228" s="252" t="s">
        <v>392</v>
      </c>
      <c r="F228" s="253" t="s">
        <v>393</v>
      </c>
      <c r="G228" s="254" t="s">
        <v>152</v>
      </c>
      <c r="H228" s="255">
        <v>14.300000000000001</v>
      </c>
      <c r="I228" s="256"/>
      <c r="J228" s="257">
        <f>ROUND(I228*H228,2)</f>
        <v>0</v>
      </c>
      <c r="K228" s="253" t="s">
        <v>134</v>
      </c>
      <c r="L228" s="258"/>
      <c r="M228" s="259" t="s">
        <v>19</v>
      </c>
      <c r="N228" s="260" t="s">
        <v>44</v>
      </c>
      <c r="O228" s="86"/>
      <c r="P228" s="208">
        <f>O228*H228</f>
        <v>0</v>
      </c>
      <c r="Q228" s="208">
        <v>0.00046000000000000001</v>
      </c>
      <c r="R228" s="208">
        <f>Q228*H228</f>
        <v>0.0065780000000000005</v>
      </c>
      <c r="S228" s="208">
        <v>0</v>
      </c>
      <c r="T228" s="209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0" t="s">
        <v>304</v>
      </c>
      <c r="AT228" s="210" t="s">
        <v>242</v>
      </c>
      <c r="AU228" s="210" t="s">
        <v>136</v>
      </c>
      <c r="AY228" s="19" t="s">
        <v>127</v>
      </c>
      <c r="BE228" s="211">
        <f>IF(N228="základní",J228,0)</f>
        <v>0</v>
      </c>
      <c r="BF228" s="211">
        <f>IF(N228="snížená",J228,0)</f>
        <v>0</v>
      </c>
      <c r="BG228" s="211">
        <f>IF(N228="zákl. přenesená",J228,0)</f>
        <v>0</v>
      </c>
      <c r="BH228" s="211">
        <f>IF(N228="sníž. přenesená",J228,0)</f>
        <v>0</v>
      </c>
      <c r="BI228" s="211">
        <f>IF(N228="nulová",J228,0)</f>
        <v>0</v>
      </c>
      <c r="BJ228" s="19" t="s">
        <v>136</v>
      </c>
      <c r="BK228" s="211">
        <f>ROUND(I228*H228,2)</f>
        <v>0</v>
      </c>
      <c r="BL228" s="19" t="s">
        <v>219</v>
      </c>
      <c r="BM228" s="210" t="s">
        <v>394</v>
      </c>
    </row>
    <row r="229" s="13" customFormat="1">
      <c r="A229" s="13"/>
      <c r="B229" s="217"/>
      <c r="C229" s="218"/>
      <c r="D229" s="219" t="s">
        <v>140</v>
      </c>
      <c r="E229" s="220" t="s">
        <v>19</v>
      </c>
      <c r="F229" s="221" t="s">
        <v>395</v>
      </c>
      <c r="G229" s="218"/>
      <c r="H229" s="222">
        <v>14.300000000000001</v>
      </c>
      <c r="I229" s="223"/>
      <c r="J229" s="218"/>
      <c r="K229" s="218"/>
      <c r="L229" s="224"/>
      <c r="M229" s="225"/>
      <c r="N229" s="226"/>
      <c r="O229" s="226"/>
      <c r="P229" s="226"/>
      <c r="Q229" s="226"/>
      <c r="R229" s="226"/>
      <c r="S229" s="226"/>
      <c r="T229" s="22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8" t="s">
        <v>140</v>
      </c>
      <c r="AU229" s="228" t="s">
        <v>136</v>
      </c>
      <c r="AV229" s="13" t="s">
        <v>136</v>
      </c>
      <c r="AW229" s="13" t="s">
        <v>33</v>
      </c>
      <c r="AX229" s="13" t="s">
        <v>77</v>
      </c>
      <c r="AY229" s="228" t="s">
        <v>127</v>
      </c>
    </row>
    <row r="230" s="2" customFormat="1" ht="33" customHeight="1">
      <c r="A230" s="40"/>
      <c r="B230" s="41"/>
      <c r="C230" s="199" t="s">
        <v>396</v>
      </c>
      <c r="D230" s="199" t="s">
        <v>130</v>
      </c>
      <c r="E230" s="200" t="s">
        <v>397</v>
      </c>
      <c r="F230" s="201" t="s">
        <v>398</v>
      </c>
      <c r="G230" s="202" t="s">
        <v>399</v>
      </c>
      <c r="H230" s="261"/>
      <c r="I230" s="204"/>
      <c r="J230" s="205">
        <f>ROUND(I230*H230,2)</f>
        <v>0</v>
      </c>
      <c r="K230" s="201" t="s">
        <v>134</v>
      </c>
      <c r="L230" s="46"/>
      <c r="M230" s="206" t="s">
        <v>19</v>
      </c>
      <c r="N230" s="207" t="s">
        <v>44</v>
      </c>
      <c r="O230" s="86"/>
      <c r="P230" s="208">
        <f>O230*H230</f>
        <v>0</v>
      </c>
      <c r="Q230" s="208">
        <v>0</v>
      </c>
      <c r="R230" s="208">
        <f>Q230*H230</f>
        <v>0</v>
      </c>
      <c r="S230" s="208">
        <v>0</v>
      </c>
      <c r="T230" s="209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0" t="s">
        <v>219</v>
      </c>
      <c r="AT230" s="210" t="s">
        <v>130</v>
      </c>
      <c r="AU230" s="210" t="s">
        <v>136</v>
      </c>
      <c r="AY230" s="19" t="s">
        <v>127</v>
      </c>
      <c r="BE230" s="211">
        <f>IF(N230="základní",J230,0)</f>
        <v>0</v>
      </c>
      <c r="BF230" s="211">
        <f>IF(N230="snížená",J230,0)</f>
        <v>0</v>
      </c>
      <c r="BG230" s="211">
        <f>IF(N230="zákl. přenesená",J230,0)</f>
        <v>0</v>
      </c>
      <c r="BH230" s="211">
        <f>IF(N230="sníž. přenesená",J230,0)</f>
        <v>0</v>
      </c>
      <c r="BI230" s="211">
        <f>IF(N230="nulová",J230,0)</f>
        <v>0</v>
      </c>
      <c r="BJ230" s="19" t="s">
        <v>136</v>
      </c>
      <c r="BK230" s="211">
        <f>ROUND(I230*H230,2)</f>
        <v>0</v>
      </c>
      <c r="BL230" s="19" t="s">
        <v>219</v>
      </c>
      <c r="BM230" s="210" t="s">
        <v>400</v>
      </c>
    </row>
    <row r="231" s="2" customFormat="1">
      <c r="A231" s="40"/>
      <c r="B231" s="41"/>
      <c r="C231" s="42"/>
      <c r="D231" s="212" t="s">
        <v>138</v>
      </c>
      <c r="E231" s="42"/>
      <c r="F231" s="213" t="s">
        <v>401</v>
      </c>
      <c r="G231" s="42"/>
      <c r="H231" s="42"/>
      <c r="I231" s="214"/>
      <c r="J231" s="42"/>
      <c r="K231" s="42"/>
      <c r="L231" s="46"/>
      <c r="M231" s="215"/>
      <c r="N231" s="216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138</v>
      </c>
      <c r="AU231" s="19" t="s">
        <v>136</v>
      </c>
    </row>
    <row r="232" s="12" customFormat="1" ht="22.8" customHeight="1">
      <c r="A232" s="12"/>
      <c r="B232" s="183"/>
      <c r="C232" s="184"/>
      <c r="D232" s="185" t="s">
        <v>71</v>
      </c>
      <c r="E232" s="197" t="s">
        <v>402</v>
      </c>
      <c r="F232" s="197" t="s">
        <v>403</v>
      </c>
      <c r="G232" s="184"/>
      <c r="H232" s="184"/>
      <c r="I232" s="187"/>
      <c r="J232" s="198">
        <f>BK232</f>
        <v>0</v>
      </c>
      <c r="K232" s="184"/>
      <c r="L232" s="189"/>
      <c r="M232" s="190"/>
      <c r="N232" s="191"/>
      <c r="O232" s="191"/>
      <c r="P232" s="192">
        <f>SUM(P233:P248)</f>
        <v>0</v>
      </c>
      <c r="Q232" s="191"/>
      <c r="R232" s="192">
        <f>SUM(R233:R248)</f>
        <v>0.0062100000000000002</v>
      </c>
      <c r="S232" s="191"/>
      <c r="T232" s="193">
        <f>SUM(T233:T248)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94" t="s">
        <v>136</v>
      </c>
      <c r="AT232" s="195" t="s">
        <v>71</v>
      </c>
      <c r="AU232" s="195" t="s">
        <v>77</v>
      </c>
      <c r="AY232" s="194" t="s">
        <v>127</v>
      </c>
      <c r="BK232" s="196">
        <f>SUM(BK233:BK248)</f>
        <v>0</v>
      </c>
    </row>
    <row r="233" s="2" customFormat="1" ht="16.5" customHeight="1">
      <c r="A233" s="40"/>
      <c r="B233" s="41"/>
      <c r="C233" s="199" t="s">
        <v>404</v>
      </c>
      <c r="D233" s="199" t="s">
        <v>130</v>
      </c>
      <c r="E233" s="200" t="s">
        <v>405</v>
      </c>
      <c r="F233" s="201" t="s">
        <v>406</v>
      </c>
      <c r="G233" s="202" t="s">
        <v>407</v>
      </c>
      <c r="H233" s="203">
        <v>1</v>
      </c>
      <c r="I233" s="204"/>
      <c r="J233" s="205">
        <f>ROUND(I233*H233,2)</f>
        <v>0</v>
      </c>
      <c r="K233" s="201" t="s">
        <v>19</v>
      </c>
      <c r="L233" s="46"/>
      <c r="M233" s="206" t="s">
        <v>19</v>
      </c>
      <c r="N233" s="207" t="s">
        <v>44</v>
      </c>
      <c r="O233" s="86"/>
      <c r="P233" s="208">
        <f>O233*H233</f>
        <v>0</v>
      </c>
      <c r="Q233" s="208">
        <v>0</v>
      </c>
      <c r="R233" s="208">
        <f>Q233*H233</f>
        <v>0</v>
      </c>
      <c r="S233" s="208">
        <v>0</v>
      </c>
      <c r="T233" s="209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0" t="s">
        <v>219</v>
      </c>
      <c r="AT233" s="210" t="s">
        <v>130</v>
      </c>
      <c r="AU233" s="210" t="s">
        <v>136</v>
      </c>
      <c r="AY233" s="19" t="s">
        <v>127</v>
      </c>
      <c r="BE233" s="211">
        <f>IF(N233="základní",J233,0)</f>
        <v>0</v>
      </c>
      <c r="BF233" s="211">
        <f>IF(N233="snížená",J233,0)</f>
        <v>0</v>
      </c>
      <c r="BG233" s="211">
        <f>IF(N233="zákl. přenesená",J233,0)</f>
        <v>0</v>
      </c>
      <c r="BH233" s="211">
        <f>IF(N233="sníž. přenesená",J233,0)</f>
        <v>0</v>
      </c>
      <c r="BI233" s="211">
        <f>IF(N233="nulová",J233,0)</f>
        <v>0</v>
      </c>
      <c r="BJ233" s="19" t="s">
        <v>136</v>
      </c>
      <c r="BK233" s="211">
        <f>ROUND(I233*H233,2)</f>
        <v>0</v>
      </c>
      <c r="BL233" s="19" t="s">
        <v>219</v>
      </c>
      <c r="BM233" s="210" t="s">
        <v>408</v>
      </c>
    </row>
    <row r="234" s="2" customFormat="1" ht="16.5" customHeight="1">
      <c r="A234" s="40"/>
      <c r="B234" s="41"/>
      <c r="C234" s="199" t="s">
        <v>409</v>
      </c>
      <c r="D234" s="199" t="s">
        <v>130</v>
      </c>
      <c r="E234" s="200" t="s">
        <v>410</v>
      </c>
      <c r="F234" s="201" t="s">
        <v>411</v>
      </c>
      <c r="G234" s="202" t="s">
        <v>152</v>
      </c>
      <c r="H234" s="203">
        <v>8</v>
      </c>
      <c r="I234" s="204"/>
      <c r="J234" s="205">
        <f>ROUND(I234*H234,2)</f>
        <v>0</v>
      </c>
      <c r="K234" s="201" t="s">
        <v>134</v>
      </c>
      <c r="L234" s="46"/>
      <c r="M234" s="206" t="s">
        <v>19</v>
      </c>
      <c r="N234" s="207" t="s">
        <v>44</v>
      </c>
      <c r="O234" s="86"/>
      <c r="P234" s="208">
        <f>O234*H234</f>
        <v>0</v>
      </c>
      <c r="Q234" s="208">
        <v>0.00050000000000000001</v>
      </c>
      <c r="R234" s="208">
        <f>Q234*H234</f>
        <v>0.0040000000000000001</v>
      </c>
      <c r="S234" s="208">
        <v>0</v>
      </c>
      <c r="T234" s="209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0" t="s">
        <v>219</v>
      </c>
      <c r="AT234" s="210" t="s">
        <v>130</v>
      </c>
      <c r="AU234" s="210" t="s">
        <v>136</v>
      </c>
      <c r="AY234" s="19" t="s">
        <v>127</v>
      </c>
      <c r="BE234" s="211">
        <f>IF(N234="základní",J234,0)</f>
        <v>0</v>
      </c>
      <c r="BF234" s="211">
        <f>IF(N234="snížená",J234,0)</f>
        <v>0</v>
      </c>
      <c r="BG234" s="211">
        <f>IF(N234="zákl. přenesená",J234,0)</f>
        <v>0</v>
      </c>
      <c r="BH234" s="211">
        <f>IF(N234="sníž. přenesená",J234,0)</f>
        <v>0</v>
      </c>
      <c r="BI234" s="211">
        <f>IF(N234="nulová",J234,0)</f>
        <v>0</v>
      </c>
      <c r="BJ234" s="19" t="s">
        <v>136</v>
      </c>
      <c r="BK234" s="211">
        <f>ROUND(I234*H234,2)</f>
        <v>0</v>
      </c>
      <c r="BL234" s="19" t="s">
        <v>219</v>
      </c>
      <c r="BM234" s="210" t="s">
        <v>412</v>
      </c>
    </row>
    <row r="235" s="2" customFormat="1">
      <c r="A235" s="40"/>
      <c r="B235" s="41"/>
      <c r="C235" s="42"/>
      <c r="D235" s="212" t="s">
        <v>138</v>
      </c>
      <c r="E235" s="42"/>
      <c r="F235" s="213" t="s">
        <v>413</v>
      </c>
      <c r="G235" s="42"/>
      <c r="H235" s="42"/>
      <c r="I235" s="214"/>
      <c r="J235" s="42"/>
      <c r="K235" s="42"/>
      <c r="L235" s="46"/>
      <c r="M235" s="215"/>
      <c r="N235" s="216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138</v>
      </c>
      <c r="AU235" s="19" t="s">
        <v>136</v>
      </c>
    </row>
    <row r="236" s="2" customFormat="1" ht="16.5" customHeight="1">
      <c r="A236" s="40"/>
      <c r="B236" s="41"/>
      <c r="C236" s="199" t="s">
        <v>414</v>
      </c>
      <c r="D236" s="199" t="s">
        <v>130</v>
      </c>
      <c r="E236" s="200" t="s">
        <v>415</v>
      </c>
      <c r="F236" s="201" t="s">
        <v>416</v>
      </c>
      <c r="G236" s="202" t="s">
        <v>152</v>
      </c>
      <c r="H236" s="203">
        <v>1</v>
      </c>
      <c r="I236" s="204"/>
      <c r="J236" s="205">
        <f>ROUND(I236*H236,2)</f>
        <v>0</v>
      </c>
      <c r="K236" s="201" t="s">
        <v>134</v>
      </c>
      <c r="L236" s="46"/>
      <c r="M236" s="206" t="s">
        <v>19</v>
      </c>
      <c r="N236" s="207" t="s">
        <v>44</v>
      </c>
      <c r="O236" s="86"/>
      <c r="P236" s="208">
        <f>O236*H236</f>
        <v>0</v>
      </c>
      <c r="Q236" s="208">
        <v>0.0015299999999999999</v>
      </c>
      <c r="R236" s="208">
        <f>Q236*H236</f>
        <v>0.0015299999999999999</v>
      </c>
      <c r="S236" s="208">
        <v>0</v>
      </c>
      <c r="T236" s="209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0" t="s">
        <v>219</v>
      </c>
      <c r="AT236" s="210" t="s">
        <v>130</v>
      </c>
      <c r="AU236" s="210" t="s">
        <v>136</v>
      </c>
      <c r="AY236" s="19" t="s">
        <v>127</v>
      </c>
      <c r="BE236" s="211">
        <f>IF(N236="základní",J236,0)</f>
        <v>0</v>
      </c>
      <c r="BF236" s="211">
        <f>IF(N236="snížená",J236,0)</f>
        <v>0</v>
      </c>
      <c r="BG236" s="211">
        <f>IF(N236="zákl. přenesená",J236,0)</f>
        <v>0</v>
      </c>
      <c r="BH236" s="211">
        <f>IF(N236="sníž. přenesená",J236,0)</f>
        <v>0</v>
      </c>
      <c r="BI236" s="211">
        <f>IF(N236="nulová",J236,0)</f>
        <v>0</v>
      </c>
      <c r="BJ236" s="19" t="s">
        <v>136</v>
      </c>
      <c r="BK236" s="211">
        <f>ROUND(I236*H236,2)</f>
        <v>0</v>
      </c>
      <c r="BL236" s="19" t="s">
        <v>219</v>
      </c>
      <c r="BM236" s="210" t="s">
        <v>417</v>
      </c>
    </row>
    <row r="237" s="2" customFormat="1">
      <c r="A237" s="40"/>
      <c r="B237" s="41"/>
      <c r="C237" s="42"/>
      <c r="D237" s="212" t="s">
        <v>138</v>
      </c>
      <c r="E237" s="42"/>
      <c r="F237" s="213" t="s">
        <v>418</v>
      </c>
      <c r="G237" s="42"/>
      <c r="H237" s="42"/>
      <c r="I237" s="214"/>
      <c r="J237" s="42"/>
      <c r="K237" s="42"/>
      <c r="L237" s="46"/>
      <c r="M237" s="215"/>
      <c r="N237" s="216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138</v>
      </c>
      <c r="AU237" s="19" t="s">
        <v>136</v>
      </c>
    </row>
    <row r="238" s="2" customFormat="1" ht="16.5" customHeight="1">
      <c r="A238" s="40"/>
      <c r="B238" s="41"/>
      <c r="C238" s="199" t="s">
        <v>419</v>
      </c>
      <c r="D238" s="199" t="s">
        <v>130</v>
      </c>
      <c r="E238" s="200" t="s">
        <v>420</v>
      </c>
      <c r="F238" s="201" t="s">
        <v>421</v>
      </c>
      <c r="G238" s="202" t="s">
        <v>238</v>
      </c>
      <c r="H238" s="203">
        <v>5</v>
      </c>
      <c r="I238" s="204"/>
      <c r="J238" s="205">
        <f>ROUND(I238*H238,2)</f>
        <v>0</v>
      </c>
      <c r="K238" s="201" t="s">
        <v>134</v>
      </c>
      <c r="L238" s="46"/>
      <c r="M238" s="206" t="s">
        <v>19</v>
      </c>
      <c r="N238" s="207" t="s">
        <v>44</v>
      </c>
      <c r="O238" s="86"/>
      <c r="P238" s="208">
        <f>O238*H238</f>
        <v>0</v>
      </c>
      <c r="Q238" s="208">
        <v>0</v>
      </c>
      <c r="R238" s="208">
        <f>Q238*H238</f>
        <v>0</v>
      </c>
      <c r="S238" s="208">
        <v>0</v>
      </c>
      <c r="T238" s="209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0" t="s">
        <v>219</v>
      </c>
      <c r="AT238" s="210" t="s">
        <v>130</v>
      </c>
      <c r="AU238" s="210" t="s">
        <v>136</v>
      </c>
      <c r="AY238" s="19" t="s">
        <v>127</v>
      </c>
      <c r="BE238" s="211">
        <f>IF(N238="základní",J238,0)</f>
        <v>0</v>
      </c>
      <c r="BF238" s="211">
        <f>IF(N238="snížená",J238,0)</f>
        <v>0</v>
      </c>
      <c r="BG238" s="211">
        <f>IF(N238="zákl. přenesená",J238,0)</f>
        <v>0</v>
      </c>
      <c r="BH238" s="211">
        <f>IF(N238="sníž. přenesená",J238,0)</f>
        <v>0</v>
      </c>
      <c r="BI238" s="211">
        <f>IF(N238="nulová",J238,0)</f>
        <v>0</v>
      </c>
      <c r="BJ238" s="19" t="s">
        <v>136</v>
      </c>
      <c r="BK238" s="211">
        <f>ROUND(I238*H238,2)</f>
        <v>0</v>
      </c>
      <c r="BL238" s="19" t="s">
        <v>219</v>
      </c>
      <c r="BM238" s="210" t="s">
        <v>422</v>
      </c>
    </row>
    <row r="239" s="2" customFormat="1">
      <c r="A239" s="40"/>
      <c r="B239" s="41"/>
      <c r="C239" s="42"/>
      <c r="D239" s="212" t="s">
        <v>138</v>
      </c>
      <c r="E239" s="42"/>
      <c r="F239" s="213" t="s">
        <v>423</v>
      </c>
      <c r="G239" s="42"/>
      <c r="H239" s="42"/>
      <c r="I239" s="214"/>
      <c r="J239" s="42"/>
      <c r="K239" s="42"/>
      <c r="L239" s="46"/>
      <c r="M239" s="215"/>
      <c r="N239" s="216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138</v>
      </c>
      <c r="AU239" s="19" t="s">
        <v>136</v>
      </c>
    </row>
    <row r="240" s="2" customFormat="1" ht="16.5" customHeight="1">
      <c r="A240" s="40"/>
      <c r="B240" s="41"/>
      <c r="C240" s="199" t="s">
        <v>424</v>
      </c>
      <c r="D240" s="199" t="s">
        <v>130</v>
      </c>
      <c r="E240" s="200" t="s">
        <v>425</v>
      </c>
      <c r="F240" s="201" t="s">
        <v>426</v>
      </c>
      <c r="G240" s="202" t="s">
        <v>238</v>
      </c>
      <c r="H240" s="203">
        <v>1</v>
      </c>
      <c r="I240" s="204"/>
      <c r="J240" s="205">
        <f>ROUND(I240*H240,2)</f>
        <v>0</v>
      </c>
      <c r="K240" s="201" t="s">
        <v>134</v>
      </c>
      <c r="L240" s="46"/>
      <c r="M240" s="206" t="s">
        <v>19</v>
      </c>
      <c r="N240" s="207" t="s">
        <v>44</v>
      </c>
      <c r="O240" s="86"/>
      <c r="P240" s="208">
        <f>O240*H240</f>
        <v>0</v>
      </c>
      <c r="Q240" s="208">
        <v>0</v>
      </c>
      <c r="R240" s="208">
        <f>Q240*H240</f>
        <v>0</v>
      </c>
      <c r="S240" s="208">
        <v>0</v>
      </c>
      <c r="T240" s="209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0" t="s">
        <v>219</v>
      </c>
      <c r="AT240" s="210" t="s">
        <v>130</v>
      </c>
      <c r="AU240" s="210" t="s">
        <v>136</v>
      </c>
      <c r="AY240" s="19" t="s">
        <v>127</v>
      </c>
      <c r="BE240" s="211">
        <f>IF(N240="základní",J240,0)</f>
        <v>0</v>
      </c>
      <c r="BF240" s="211">
        <f>IF(N240="snížená",J240,0)</f>
        <v>0</v>
      </c>
      <c r="BG240" s="211">
        <f>IF(N240="zákl. přenesená",J240,0)</f>
        <v>0</v>
      </c>
      <c r="BH240" s="211">
        <f>IF(N240="sníž. přenesená",J240,0)</f>
        <v>0</v>
      </c>
      <c r="BI240" s="211">
        <f>IF(N240="nulová",J240,0)</f>
        <v>0</v>
      </c>
      <c r="BJ240" s="19" t="s">
        <v>136</v>
      </c>
      <c r="BK240" s="211">
        <f>ROUND(I240*H240,2)</f>
        <v>0</v>
      </c>
      <c r="BL240" s="19" t="s">
        <v>219</v>
      </c>
      <c r="BM240" s="210" t="s">
        <v>427</v>
      </c>
    </row>
    <row r="241" s="2" customFormat="1">
      <c r="A241" s="40"/>
      <c r="B241" s="41"/>
      <c r="C241" s="42"/>
      <c r="D241" s="212" t="s">
        <v>138</v>
      </c>
      <c r="E241" s="42"/>
      <c r="F241" s="213" t="s">
        <v>428</v>
      </c>
      <c r="G241" s="42"/>
      <c r="H241" s="42"/>
      <c r="I241" s="214"/>
      <c r="J241" s="42"/>
      <c r="K241" s="42"/>
      <c r="L241" s="46"/>
      <c r="M241" s="215"/>
      <c r="N241" s="216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138</v>
      </c>
      <c r="AU241" s="19" t="s">
        <v>136</v>
      </c>
    </row>
    <row r="242" s="2" customFormat="1" ht="16.5" customHeight="1">
      <c r="A242" s="40"/>
      <c r="B242" s="41"/>
      <c r="C242" s="199" t="s">
        <v>429</v>
      </c>
      <c r="D242" s="199" t="s">
        <v>130</v>
      </c>
      <c r="E242" s="200" t="s">
        <v>430</v>
      </c>
      <c r="F242" s="201" t="s">
        <v>431</v>
      </c>
      <c r="G242" s="202" t="s">
        <v>238</v>
      </c>
      <c r="H242" s="203">
        <v>2</v>
      </c>
      <c r="I242" s="204"/>
      <c r="J242" s="205">
        <f>ROUND(I242*H242,2)</f>
        <v>0</v>
      </c>
      <c r="K242" s="201" t="s">
        <v>134</v>
      </c>
      <c r="L242" s="46"/>
      <c r="M242" s="206" t="s">
        <v>19</v>
      </c>
      <c r="N242" s="207" t="s">
        <v>44</v>
      </c>
      <c r="O242" s="86"/>
      <c r="P242" s="208">
        <f>O242*H242</f>
        <v>0</v>
      </c>
      <c r="Q242" s="208">
        <v>6.0000000000000002E-05</v>
      </c>
      <c r="R242" s="208">
        <f>Q242*H242</f>
        <v>0.00012</v>
      </c>
      <c r="S242" s="208">
        <v>0</v>
      </c>
      <c r="T242" s="209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0" t="s">
        <v>219</v>
      </c>
      <c r="AT242" s="210" t="s">
        <v>130</v>
      </c>
      <c r="AU242" s="210" t="s">
        <v>136</v>
      </c>
      <c r="AY242" s="19" t="s">
        <v>127</v>
      </c>
      <c r="BE242" s="211">
        <f>IF(N242="základní",J242,0)</f>
        <v>0</v>
      </c>
      <c r="BF242" s="211">
        <f>IF(N242="snížená",J242,0)</f>
        <v>0</v>
      </c>
      <c r="BG242" s="211">
        <f>IF(N242="zákl. přenesená",J242,0)</f>
        <v>0</v>
      </c>
      <c r="BH242" s="211">
        <f>IF(N242="sníž. přenesená",J242,0)</f>
        <v>0</v>
      </c>
      <c r="BI242" s="211">
        <f>IF(N242="nulová",J242,0)</f>
        <v>0</v>
      </c>
      <c r="BJ242" s="19" t="s">
        <v>136</v>
      </c>
      <c r="BK242" s="211">
        <f>ROUND(I242*H242,2)</f>
        <v>0</v>
      </c>
      <c r="BL242" s="19" t="s">
        <v>219</v>
      </c>
      <c r="BM242" s="210" t="s">
        <v>432</v>
      </c>
    </row>
    <row r="243" s="2" customFormat="1">
      <c r="A243" s="40"/>
      <c r="B243" s="41"/>
      <c r="C243" s="42"/>
      <c r="D243" s="212" t="s">
        <v>138</v>
      </c>
      <c r="E243" s="42"/>
      <c r="F243" s="213" t="s">
        <v>433</v>
      </c>
      <c r="G243" s="42"/>
      <c r="H243" s="42"/>
      <c r="I243" s="214"/>
      <c r="J243" s="42"/>
      <c r="K243" s="42"/>
      <c r="L243" s="46"/>
      <c r="M243" s="215"/>
      <c r="N243" s="216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138</v>
      </c>
      <c r="AU243" s="19" t="s">
        <v>136</v>
      </c>
    </row>
    <row r="244" s="2" customFormat="1" ht="16.5" customHeight="1">
      <c r="A244" s="40"/>
      <c r="B244" s="41"/>
      <c r="C244" s="251" t="s">
        <v>434</v>
      </c>
      <c r="D244" s="251" t="s">
        <v>242</v>
      </c>
      <c r="E244" s="252" t="s">
        <v>435</v>
      </c>
      <c r="F244" s="253" t="s">
        <v>436</v>
      </c>
      <c r="G244" s="254" t="s">
        <v>238</v>
      </c>
      <c r="H244" s="255">
        <v>2</v>
      </c>
      <c r="I244" s="256"/>
      <c r="J244" s="257">
        <f>ROUND(I244*H244,2)</f>
        <v>0</v>
      </c>
      <c r="K244" s="253" t="s">
        <v>134</v>
      </c>
      <c r="L244" s="258"/>
      <c r="M244" s="259" t="s">
        <v>19</v>
      </c>
      <c r="N244" s="260" t="s">
        <v>44</v>
      </c>
      <c r="O244" s="86"/>
      <c r="P244" s="208">
        <f>O244*H244</f>
        <v>0</v>
      </c>
      <c r="Q244" s="208">
        <v>0.00027999999999999998</v>
      </c>
      <c r="R244" s="208">
        <f>Q244*H244</f>
        <v>0.00055999999999999995</v>
      </c>
      <c r="S244" s="208">
        <v>0</v>
      </c>
      <c r="T244" s="209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0" t="s">
        <v>304</v>
      </c>
      <c r="AT244" s="210" t="s">
        <v>242</v>
      </c>
      <c r="AU244" s="210" t="s">
        <v>136</v>
      </c>
      <c r="AY244" s="19" t="s">
        <v>127</v>
      </c>
      <c r="BE244" s="211">
        <f>IF(N244="základní",J244,0)</f>
        <v>0</v>
      </c>
      <c r="BF244" s="211">
        <f>IF(N244="snížená",J244,0)</f>
        <v>0</v>
      </c>
      <c r="BG244" s="211">
        <f>IF(N244="zákl. přenesená",J244,0)</f>
        <v>0</v>
      </c>
      <c r="BH244" s="211">
        <f>IF(N244="sníž. přenesená",J244,0)</f>
        <v>0</v>
      </c>
      <c r="BI244" s="211">
        <f>IF(N244="nulová",J244,0)</f>
        <v>0</v>
      </c>
      <c r="BJ244" s="19" t="s">
        <v>136</v>
      </c>
      <c r="BK244" s="211">
        <f>ROUND(I244*H244,2)</f>
        <v>0</v>
      </c>
      <c r="BL244" s="19" t="s">
        <v>219</v>
      </c>
      <c r="BM244" s="210" t="s">
        <v>437</v>
      </c>
    </row>
    <row r="245" s="2" customFormat="1" ht="16.5" customHeight="1">
      <c r="A245" s="40"/>
      <c r="B245" s="41"/>
      <c r="C245" s="199" t="s">
        <v>438</v>
      </c>
      <c r="D245" s="199" t="s">
        <v>130</v>
      </c>
      <c r="E245" s="200" t="s">
        <v>439</v>
      </c>
      <c r="F245" s="201" t="s">
        <v>440</v>
      </c>
      <c r="G245" s="202" t="s">
        <v>152</v>
      </c>
      <c r="H245" s="203">
        <v>9</v>
      </c>
      <c r="I245" s="204"/>
      <c r="J245" s="205">
        <f>ROUND(I245*H245,2)</f>
        <v>0</v>
      </c>
      <c r="K245" s="201" t="s">
        <v>134</v>
      </c>
      <c r="L245" s="46"/>
      <c r="M245" s="206" t="s">
        <v>19</v>
      </c>
      <c r="N245" s="207" t="s">
        <v>44</v>
      </c>
      <c r="O245" s="86"/>
      <c r="P245" s="208">
        <f>O245*H245</f>
        <v>0</v>
      </c>
      <c r="Q245" s="208">
        <v>0</v>
      </c>
      <c r="R245" s="208">
        <f>Q245*H245</f>
        <v>0</v>
      </c>
      <c r="S245" s="208">
        <v>0</v>
      </c>
      <c r="T245" s="209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0" t="s">
        <v>219</v>
      </c>
      <c r="AT245" s="210" t="s">
        <v>130</v>
      </c>
      <c r="AU245" s="210" t="s">
        <v>136</v>
      </c>
      <c r="AY245" s="19" t="s">
        <v>127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19" t="s">
        <v>136</v>
      </c>
      <c r="BK245" s="211">
        <f>ROUND(I245*H245,2)</f>
        <v>0</v>
      </c>
      <c r="BL245" s="19" t="s">
        <v>219</v>
      </c>
      <c r="BM245" s="210" t="s">
        <v>441</v>
      </c>
    </row>
    <row r="246" s="2" customFormat="1">
      <c r="A246" s="40"/>
      <c r="B246" s="41"/>
      <c r="C246" s="42"/>
      <c r="D246" s="212" t="s">
        <v>138</v>
      </c>
      <c r="E246" s="42"/>
      <c r="F246" s="213" t="s">
        <v>442</v>
      </c>
      <c r="G246" s="42"/>
      <c r="H246" s="42"/>
      <c r="I246" s="214"/>
      <c r="J246" s="42"/>
      <c r="K246" s="42"/>
      <c r="L246" s="46"/>
      <c r="M246" s="215"/>
      <c r="N246" s="216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138</v>
      </c>
      <c r="AU246" s="19" t="s">
        <v>136</v>
      </c>
    </row>
    <row r="247" s="2" customFormat="1" ht="24.15" customHeight="1">
      <c r="A247" s="40"/>
      <c r="B247" s="41"/>
      <c r="C247" s="199" t="s">
        <v>443</v>
      </c>
      <c r="D247" s="199" t="s">
        <v>130</v>
      </c>
      <c r="E247" s="200" t="s">
        <v>444</v>
      </c>
      <c r="F247" s="201" t="s">
        <v>445</v>
      </c>
      <c r="G247" s="202" t="s">
        <v>399</v>
      </c>
      <c r="H247" s="261"/>
      <c r="I247" s="204"/>
      <c r="J247" s="205">
        <f>ROUND(I247*H247,2)</f>
        <v>0</v>
      </c>
      <c r="K247" s="201" t="s">
        <v>134</v>
      </c>
      <c r="L247" s="46"/>
      <c r="M247" s="206" t="s">
        <v>19</v>
      </c>
      <c r="N247" s="207" t="s">
        <v>44</v>
      </c>
      <c r="O247" s="86"/>
      <c r="P247" s="208">
        <f>O247*H247</f>
        <v>0</v>
      </c>
      <c r="Q247" s="208">
        <v>0</v>
      </c>
      <c r="R247" s="208">
        <f>Q247*H247</f>
        <v>0</v>
      </c>
      <c r="S247" s="208">
        <v>0</v>
      </c>
      <c r="T247" s="209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0" t="s">
        <v>219</v>
      </c>
      <c r="AT247" s="210" t="s">
        <v>130</v>
      </c>
      <c r="AU247" s="210" t="s">
        <v>136</v>
      </c>
      <c r="AY247" s="19" t="s">
        <v>127</v>
      </c>
      <c r="BE247" s="211">
        <f>IF(N247="základní",J247,0)</f>
        <v>0</v>
      </c>
      <c r="BF247" s="211">
        <f>IF(N247="snížená",J247,0)</f>
        <v>0</v>
      </c>
      <c r="BG247" s="211">
        <f>IF(N247="zákl. přenesená",J247,0)</f>
        <v>0</v>
      </c>
      <c r="BH247" s="211">
        <f>IF(N247="sníž. přenesená",J247,0)</f>
        <v>0</v>
      </c>
      <c r="BI247" s="211">
        <f>IF(N247="nulová",J247,0)</f>
        <v>0</v>
      </c>
      <c r="BJ247" s="19" t="s">
        <v>136</v>
      </c>
      <c r="BK247" s="211">
        <f>ROUND(I247*H247,2)</f>
        <v>0</v>
      </c>
      <c r="BL247" s="19" t="s">
        <v>219</v>
      </c>
      <c r="BM247" s="210" t="s">
        <v>446</v>
      </c>
    </row>
    <row r="248" s="2" customFormat="1">
      <c r="A248" s="40"/>
      <c r="B248" s="41"/>
      <c r="C248" s="42"/>
      <c r="D248" s="212" t="s">
        <v>138</v>
      </c>
      <c r="E248" s="42"/>
      <c r="F248" s="213" t="s">
        <v>447</v>
      </c>
      <c r="G248" s="42"/>
      <c r="H248" s="42"/>
      <c r="I248" s="214"/>
      <c r="J248" s="42"/>
      <c r="K248" s="42"/>
      <c r="L248" s="46"/>
      <c r="M248" s="215"/>
      <c r="N248" s="216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138</v>
      </c>
      <c r="AU248" s="19" t="s">
        <v>136</v>
      </c>
    </row>
    <row r="249" s="12" customFormat="1" ht="22.8" customHeight="1">
      <c r="A249" s="12"/>
      <c r="B249" s="183"/>
      <c r="C249" s="184"/>
      <c r="D249" s="185" t="s">
        <v>71</v>
      </c>
      <c r="E249" s="197" t="s">
        <v>448</v>
      </c>
      <c r="F249" s="197" t="s">
        <v>449</v>
      </c>
      <c r="G249" s="184"/>
      <c r="H249" s="184"/>
      <c r="I249" s="187"/>
      <c r="J249" s="198">
        <f>BK249</f>
        <v>0</v>
      </c>
      <c r="K249" s="184"/>
      <c r="L249" s="189"/>
      <c r="M249" s="190"/>
      <c r="N249" s="191"/>
      <c r="O249" s="191"/>
      <c r="P249" s="192">
        <f>SUM(P250:P267)</f>
        <v>0</v>
      </c>
      <c r="Q249" s="191"/>
      <c r="R249" s="192">
        <f>SUM(R250:R267)</f>
        <v>0.0094275000000000001</v>
      </c>
      <c r="S249" s="191"/>
      <c r="T249" s="193">
        <f>SUM(T250:T267)</f>
        <v>0.014459999999999999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94" t="s">
        <v>136</v>
      </c>
      <c r="AT249" s="195" t="s">
        <v>71</v>
      </c>
      <c r="AU249" s="195" t="s">
        <v>77</v>
      </c>
      <c r="AY249" s="194" t="s">
        <v>127</v>
      </c>
      <c r="BK249" s="196">
        <f>SUM(BK250:BK267)</f>
        <v>0</v>
      </c>
    </row>
    <row r="250" s="2" customFormat="1" ht="16.5" customHeight="1">
      <c r="A250" s="40"/>
      <c r="B250" s="41"/>
      <c r="C250" s="199" t="s">
        <v>450</v>
      </c>
      <c r="D250" s="199" t="s">
        <v>130</v>
      </c>
      <c r="E250" s="200" t="s">
        <v>451</v>
      </c>
      <c r="F250" s="201" t="s">
        <v>452</v>
      </c>
      <c r="G250" s="202" t="s">
        <v>152</v>
      </c>
      <c r="H250" s="203">
        <v>6</v>
      </c>
      <c r="I250" s="204"/>
      <c r="J250" s="205">
        <f>ROUND(I250*H250,2)</f>
        <v>0</v>
      </c>
      <c r="K250" s="201" t="s">
        <v>134</v>
      </c>
      <c r="L250" s="46"/>
      <c r="M250" s="206" t="s">
        <v>19</v>
      </c>
      <c r="N250" s="207" t="s">
        <v>44</v>
      </c>
      <c r="O250" s="86"/>
      <c r="P250" s="208">
        <f>O250*H250</f>
        <v>0</v>
      </c>
      <c r="Q250" s="208">
        <v>0</v>
      </c>
      <c r="R250" s="208">
        <f>Q250*H250</f>
        <v>0</v>
      </c>
      <c r="S250" s="208">
        <v>0.0021299999999999999</v>
      </c>
      <c r="T250" s="209">
        <f>S250*H250</f>
        <v>0.01278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0" t="s">
        <v>219</v>
      </c>
      <c r="AT250" s="210" t="s">
        <v>130</v>
      </c>
      <c r="AU250" s="210" t="s">
        <v>136</v>
      </c>
      <c r="AY250" s="19" t="s">
        <v>127</v>
      </c>
      <c r="BE250" s="211">
        <f>IF(N250="základní",J250,0)</f>
        <v>0</v>
      </c>
      <c r="BF250" s="211">
        <f>IF(N250="snížená",J250,0)</f>
        <v>0</v>
      </c>
      <c r="BG250" s="211">
        <f>IF(N250="zákl. přenesená",J250,0)</f>
        <v>0</v>
      </c>
      <c r="BH250" s="211">
        <f>IF(N250="sníž. přenesená",J250,0)</f>
        <v>0</v>
      </c>
      <c r="BI250" s="211">
        <f>IF(N250="nulová",J250,0)</f>
        <v>0</v>
      </c>
      <c r="BJ250" s="19" t="s">
        <v>136</v>
      </c>
      <c r="BK250" s="211">
        <f>ROUND(I250*H250,2)</f>
        <v>0</v>
      </c>
      <c r="BL250" s="19" t="s">
        <v>219</v>
      </c>
      <c r="BM250" s="210" t="s">
        <v>453</v>
      </c>
    </row>
    <row r="251" s="2" customFormat="1">
      <c r="A251" s="40"/>
      <c r="B251" s="41"/>
      <c r="C251" s="42"/>
      <c r="D251" s="212" t="s">
        <v>138</v>
      </c>
      <c r="E251" s="42"/>
      <c r="F251" s="213" t="s">
        <v>454</v>
      </c>
      <c r="G251" s="42"/>
      <c r="H251" s="42"/>
      <c r="I251" s="214"/>
      <c r="J251" s="42"/>
      <c r="K251" s="42"/>
      <c r="L251" s="46"/>
      <c r="M251" s="215"/>
      <c r="N251" s="216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138</v>
      </c>
      <c r="AU251" s="19" t="s">
        <v>136</v>
      </c>
    </row>
    <row r="252" s="2" customFormat="1" ht="16.5" customHeight="1">
      <c r="A252" s="40"/>
      <c r="B252" s="41"/>
      <c r="C252" s="199" t="s">
        <v>455</v>
      </c>
      <c r="D252" s="199" t="s">
        <v>130</v>
      </c>
      <c r="E252" s="200" t="s">
        <v>456</v>
      </c>
      <c r="F252" s="201" t="s">
        <v>457</v>
      </c>
      <c r="G252" s="202" t="s">
        <v>152</v>
      </c>
      <c r="H252" s="203">
        <v>6</v>
      </c>
      <c r="I252" s="204"/>
      <c r="J252" s="205">
        <f>ROUND(I252*H252,2)</f>
        <v>0</v>
      </c>
      <c r="K252" s="201" t="s">
        <v>134</v>
      </c>
      <c r="L252" s="46"/>
      <c r="M252" s="206" t="s">
        <v>19</v>
      </c>
      <c r="N252" s="207" t="s">
        <v>44</v>
      </c>
      <c r="O252" s="86"/>
      <c r="P252" s="208">
        <f>O252*H252</f>
        <v>0</v>
      </c>
      <c r="Q252" s="208">
        <v>0</v>
      </c>
      <c r="R252" s="208">
        <f>Q252*H252</f>
        <v>0</v>
      </c>
      <c r="S252" s="208">
        <v>0.00027999999999999998</v>
      </c>
      <c r="T252" s="209">
        <f>S252*H252</f>
        <v>0.0016799999999999999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0" t="s">
        <v>219</v>
      </c>
      <c r="AT252" s="210" t="s">
        <v>130</v>
      </c>
      <c r="AU252" s="210" t="s">
        <v>136</v>
      </c>
      <c r="AY252" s="19" t="s">
        <v>127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19" t="s">
        <v>136</v>
      </c>
      <c r="BK252" s="211">
        <f>ROUND(I252*H252,2)</f>
        <v>0</v>
      </c>
      <c r="BL252" s="19" t="s">
        <v>219</v>
      </c>
      <c r="BM252" s="210" t="s">
        <v>458</v>
      </c>
    </row>
    <row r="253" s="2" customFormat="1">
      <c r="A253" s="40"/>
      <c r="B253" s="41"/>
      <c r="C253" s="42"/>
      <c r="D253" s="212" t="s">
        <v>138</v>
      </c>
      <c r="E253" s="42"/>
      <c r="F253" s="213" t="s">
        <v>459</v>
      </c>
      <c r="G253" s="42"/>
      <c r="H253" s="42"/>
      <c r="I253" s="214"/>
      <c r="J253" s="42"/>
      <c r="K253" s="42"/>
      <c r="L253" s="46"/>
      <c r="M253" s="215"/>
      <c r="N253" s="216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138</v>
      </c>
      <c r="AU253" s="19" t="s">
        <v>136</v>
      </c>
    </row>
    <row r="254" s="2" customFormat="1" ht="16.5" customHeight="1">
      <c r="A254" s="40"/>
      <c r="B254" s="41"/>
      <c r="C254" s="199" t="s">
        <v>460</v>
      </c>
      <c r="D254" s="199" t="s">
        <v>130</v>
      </c>
      <c r="E254" s="200" t="s">
        <v>461</v>
      </c>
      <c r="F254" s="201" t="s">
        <v>462</v>
      </c>
      <c r="G254" s="202" t="s">
        <v>152</v>
      </c>
      <c r="H254" s="203">
        <v>13</v>
      </c>
      <c r="I254" s="204"/>
      <c r="J254" s="205">
        <f>ROUND(I254*H254,2)</f>
        <v>0</v>
      </c>
      <c r="K254" s="201" t="s">
        <v>134</v>
      </c>
      <c r="L254" s="46"/>
      <c r="M254" s="206" t="s">
        <v>19</v>
      </c>
      <c r="N254" s="207" t="s">
        <v>44</v>
      </c>
      <c r="O254" s="86"/>
      <c r="P254" s="208">
        <f>O254*H254</f>
        <v>0</v>
      </c>
      <c r="Q254" s="208">
        <v>0.00032000000000000003</v>
      </c>
      <c r="R254" s="208">
        <f>Q254*H254</f>
        <v>0.0041600000000000005</v>
      </c>
      <c r="S254" s="208">
        <v>0</v>
      </c>
      <c r="T254" s="209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0" t="s">
        <v>219</v>
      </c>
      <c r="AT254" s="210" t="s">
        <v>130</v>
      </c>
      <c r="AU254" s="210" t="s">
        <v>136</v>
      </c>
      <c r="AY254" s="19" t="s">
        <v>127</v>
      </c>
      <c r="BE254" s="211">
        <f>IF(N254="základní",J254,0)</f>
        <v>0</v>
      </c>
      <c r="BF254" s="211">
        <f>IF(N254="snížená",J254,0)</f>
        <v>0</v>
      </c>
      <c r="BG254" s="211">
        <f>IF(N254="zákl. přenesená",J254,0)</f>
        <v>0</v>
      </c>
      <c r="BH254" s="211">
        <f>IF(N254="sníž. přenesená",J254,0)</f>
        <v>0</v>
      </c>
      <c r="BI254" s="211">
        <f>IF(N254="nulová",J254,0)</f>
        <v>0</v>
      </c>
      <c r="BJ254" s="19" t="s">
        <v>136</v>
      </c>
      <c r="BK254" s="211">
        <f>ROUND(I254*H254,2)</f>
        <v>0</v>
      </c>
      <c r="BL254" s="19" t="s">
        <v>219</v>
      </c>
      <c r="BM254" s="210" t="s">
        <v>463</v>
      </c>
    </row>
    <row r="255" s="2" customFormat="1">
      <c r="A255" s="40"/>
      <c r="B255" s="41"/>
      <c r="C255" s="42"/>
      <c r="D255" s="212" t="s">
        <v>138</v>
      </c>
      <c r="E255" s="42"/>
      <c r="F255" s="213" t="s">
        <v>464</v>
      </c>
      <c r="G255" s="42"/>
      <c r="H255" s="42"/>
      <c r="I255" s="214"/>
      <c r="J255" s="42"/>
      <c r="K255" s="42"/>
      <c r="L255" s="46"/>
      <c r="M255" s="215"/>
      <c r="N255" s="216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138</v>
      </c>
      <c r="AU255" s="19" t="s">
        <v>136</v>
      </c>
    </row>
    <row r="256" s="2" customFormat="1" ht="16.5" customHeight="1">
      <c r="A256" s="40"/>
      <c r="B256" s="41"/>
      <c r="C256" s="251" t="s">
        <v>465</v>
      </c>
      <c r="D256" s="251" t="s">
        <v>242</v>
      </c>
      <c r="E256" s="252" t="s">
        <v>466</v>
      </c>
      <c r="F256" s="253" t="s">
        <v>467</v>
      </c>
      <c r="G256" s="254" t="s">
        <v>152</v>
      </c>
      <c r="H256" s="255">
        <v>13.390000000000001</v>
      </c>
      <c r="I256" s="256"/>
      <c r="J256" s="257">
        <f>ROUND(I256*H256,2)</f>
        <v>0</v>
      </c>
      <c r="K256" s="253" t="s">
        <v>134</v>
      </c>
      <c r="L256" s="258"/>
      <c r="M256" s="259" t="s">
        <v>19</v>
      </c>
      <c r="N256" s="260" t="s">
        <v>44</v>
      </c>
      <c r="O256" s="86"/>
      <c r="P256" s="208">
        <f>O256*H256</f>
        <v>0</v>
      </c>
      <c r="Q256" s="208">
        <v>0.00025000000000000001</v>
      </c>
      <c r="R256" s="208">
        <f>Q256*H256</f>
        <v>0.0033475000000000002</v>
      </c>
      <c r="S256" s="208">
        <v>0</v>
      </c>
      <c r="T256" s="209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0" t="s">
        <v>304</v>
      </c>
      <c r="AT256" s="210" t="s">
        <v>242</v>
      </c>
      <c r="AU256" s="210" t="s">
        <v>136</v>
      </c>
      <c r="AY256" s="19" t="s">
        <v>127</v>
      </c>
      <c r="BE256" s="211">
        <f>IF(N256="základní",J256,0)</f>
        <v>0</v>
      </c>
      <c r="BF256" s="211">
        <f>IF(N256="snížená",J256,0)</f>
        <v>0</v>
      </c>
      <c r="BG256" s="211">
        <f>IF(N256="zákl. přenesená",J256,0)</f>
        <v>0</v>
      </c>
      <c r="BH256" s="211">
        <f>IF(N256="sníž. přenesená",J256,0)</f>
        <v>0</v>
      </c>
      <c r="BI256" s="211">
        <f>IF(N256="nulová",J256,0)</f>
        <v>0</v>
      </c>
      <c r="BJ256" s="19" t="s">
        <v>136</v>
      </c>
      <c r="BK256" s="211">
        <f>ROUND(I256*H256,2)</f>
        <v>0</v>
      </c>
      <c r="BL256" s="19" t="s">
        <v>219</v>
      </c>
      <c r="BM256" s="210" t="s">
        <v>468</v>
      </c>
    </row>
    <row r="257" s="13" customFormat="1">
      <c r="A257" s="13"/>
      <c r="B257" s="217"/>
      <c r="C257" s="218"/>
      <c r="D257" s="219" t="s">
        <v>140</v>
      </c>
      <c r="E257" s="218"/>
      <c r="F257" s="221" t="s">
        <v>469</v>
      </c>
      <c r="G257" s="218"/>
      <c r="H257" s="222">
        <v>13.390000000000001</v>
      </c>
      <c r="I257" s="223"/>
      <c r="J257" s="218"/>
      <c r="K257" s="218"/>
      <c r="L257" s="224"/>
      <c r="M257" s="225"/>
      <c r="N257" s="226"/>
      <c r="O257" s="226"/>
      <c r="P257" s="226"/>
      <c r="Q257" s="226"/>
      <c r="R257" s="226"/>
      <c r="S257" s="226"/>
      <c r="T257" s="22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28" t="s">
        <v>140</v>
      </c>
      <c r="AU257" s="228" t="s">
        <v>136</v>
      </c>
      <c r="AV257" s="13" t="s">
        <v>136</v>
      </c>
      <c r="AW257" s="13" t="s">
        <v>4</v>
      </c>
      <c r="AX257" s="13" t="s">
        <v>77</v>
      </c>
      <c r="AY257" s="228" t="s">
        <v>127</v>
      </c>
    </row>
    <row r="258" s="2" customFormat="1" ht="24.15" customHeight="1">
      <c r="A258" s="40"/>
      <c r="B258" s="41"/>
      <c r="C258" s="199" t="s">
        <v>470</v>
      </c>
      <c r="D258" s="199" t="s">
        <v>130</v>
      </c>
      <c r="E258" s="200" t="s">
        <v>471</v>
      </c>
      <c r="F258" s="201" t="s">
        <v>472</v>
      </c>
      <c r="G258" s="202" t="s">
        <v>152</v>
      </c>
      <c r="H258" s="203">
        <v>13</v>
      </c>
      <c r="I258" s="204"/>
      <c r="J258" s="205">
        <f>ROUND(I258*H258,2)</f>
        <v>0</v>
      </c>
      <c r="K258" s="201" t="s">
        <v>134</v>
      </c>
      <c r="L258" s="46"/>
      <c r="M258" s="206" t="s">
        <v>19</v>
      </c>
      <c r="N258" s="207" t="s">
        <v>44</v>
      </c>
      <c r="O258" s="86"/>
      <c r="P258" s="208">
        <f>O258*H258</f>
        <v>0</v>
      </c>
      <c r="Q258" s="208">
        <v>4.0000000000000003E-05</v>
      </c>
      <c r="R258" s="208">
        <f>Q258*H258</f>
        <v>0.00052000000000000006</v>
      </c>
      <c r="S258" s="208">
        <v>0</v>
      </c>
      <c r="T258" s="209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0" t="s">
        <v>219</v>
      </c>
      <c r="AT258" s="210" t="s">
        <v>130</v>
      </c>
      <c r="AU258" s="210" t="s">
        <v>136</v>
      </c>
      <c r="AY258" s="19" t="s">
        <v>127</v>
      </c>
      <c r="BE258" s="211">
        <f>IF(N258="základní",J258,0)</f>
        <v>0</v>
      </c>
      <c r="BF258" s="211">
        <f>IF(N258="snížená",J258,0)</f>
        <v>0</v>
      </c>
      <c r="BG258" s="211">
        <f>IF(N258="zákl. přenesená",J258,0)</f>
        <v>0</v>
      </c>
      <c r="BH258" s="211">
        <f>IF(N258="sníž. přenesená",J258,0)</f>
        <v>0</v>
      </c>
      <c r="BI258" s="211">
        <f>IF(N258="nulová",J258,0)</f>
        <v>0</v>
      </c>
      <c r="BJ258" s="19" t="s">
        <v>136</v>
      </c>
      <c r="BK258" s="211">
        <f>ROUND(I258*H258,2)</f>
        <v>0</v>
      </c>
      <c r="BL258" s="19" t="s">
        <v>219</v>
      </c>
      <c r="BM258" s="210" t="s">
        <v>473</v>
      </c>
    </row>
    <row r="259" s="2" customFormat="1">
      <c r="A259" s="40"/>
      <c r="B259" s="41"/>
      <c r="C259" s="42"/>
      <c r="D259" s="212" t="s">
        <v>138</v>
      </c>
      <c r="E259" s="42"/>
      <c r="F259" s="213" t="s">
        <v>474</v>
      </c>
      <c r="G259" s="42"/>
      <c r="H259" s="42"/>
      <c r="I259" s="214"/>
      <c r="J259" s="42"/>
      <c r="K259" s="42"/>
      <c r="L259" s="46"/>
      <c r="M259" s="215"/>
      <c r="N259" s="216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138</v>
      </c>
      <c r="AU259" s="19" t="s">
        <v>136</v>
      </c>
    </row>
    <row r="260" s="2" customFormat="1" ht="16.5" customHeight="1">
      <c r="A260" s="40"/>
      <c r="B260" s="41"/>
      <c r="C260" s="199" t="s">
        <v>475</v>
      </c>
      <c r="D260" s="199" t="s">
        <v>130</v>
      </c>
      <c r="E260" s="200" t="s">
        <v>476</v>
      </c>
      <c r="F260" s="201" t="s">
        <v>477</v>
      </c>
      <c r="G260" s="202" t="s">
        <v>238</v>
      </c>
      <c r="H260" s="203">
        <v>3</v>
      </c>
      <c r="I260" s="204"/>
      <c r="J260" s="205">
        <f>ROUND(I260*H260,2)</f>
        <v>0</v>
      </c>
      <c r="K260" s="201" t="s">
        <v>134</v>
      </c>
      <c r="L260" s="46"/>
      <c r="M260" s="206" t="s">
        <v>19</v>
      </c>
      <c r="N260" s="207" t="s">
        <v>44</v>
      </c>
      <c r="O260" s="86"/>
      <c r="P260" s="208">
        <f>O260*H260</f>
        <v>0</v>
      </c>
      <c r="Q260" s="208">
        <v>0.00012999999999999999</v>
      </c>
      <c r="R260" s="208">
        <f>Q260*H260</f>
        <v>0.00038999999999999994</v>
      </c>
      <c r="S260" s="208">
        <v>0</v>
      </c>
      <c r="T260" s="209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0" t="s">
        <v>219</v>
      </c>
      <c r="AT260" s="210" t="s">
        <v>130</v>
      </c>
      <c r="AU260" s="210" t="s">
        <v>136</v>
      </c>
      <c r="AY260" s="19" t="s">
        <v>127</v>
      </c>
      <c r="BE260" s="211">
        <f>IF(N260="základní",J260,0)</f>
        <v>0</v>
      </c>
      <c r="BF260" s="211">
        <f>IF(N260="snížená",J260,0)</f>
        <v>0</v>
      </c>
      <c r="BG260" s="211">
        <f>IF(N260="zákl. přenesená",J260,0)</f>
        <v>0</v>
      </c>
      <c r="BH260" s="211">
        <f>IF(N260="sníž. přenesená",J260,0)</f>
        <v>0</v>
      </c>
      <c r="BI260" s="211">
        <f>IF(N260="nulová",J260,0)</f>
        <v>0</v>
      </c>
      <c r="BJ260" s="19" t="s">
        <v>136</v>
      </c>
      <c r="BK260" s="211">
        <f>ROUND(I260*H260,2)</f>
        <v>0</v>
      </c>
      <c r="BL260" s="19" t="s">
        <v>219</v>
      </c>
      <c r="BM260" s="210" t="s">
        <v>478</v>
      </c>
    </row>
    <row r="261" s="2" customFormat="1">
      <c r="A261" s="40"/>
      <c r="B261" s="41"/>
      <c r="C261" s="42"/>
      <c r="D261" s="212" t="s">
        <v>138</v>
      </c>
      <c r="E261" s="42"/>
      <c r="F261" s="213" t="s">
        <v>479</v>
      </c>
      <c r="G261" s="42"/>
      <c r="H261" s="42"/>
      <c r="I261" s="214"/>
      <c r="J261" s="42"/>
      <c r="K261" s="42"/>
      <c r="L261" s="46"/>
      <c r="M261" s="215"/>
      <c r="N261" s="216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138</v>
      </c>
      <c r="AU261" s="19" t="s">
        <v>136</v>
      </c>
    </row>
    <row r="262" s="2" customFormat="1" ht="16.5" customHeight="1">
      <c r="A262" s="40"/>
      <c r="B262" s="41"/>
      <c r="C262" s="199" t="s">
        <v>480</v>
      </c>
      <c r="D262" s="199" t="s">
        <v>130</v>
      </c>
      <c r="E262" s="200" t="s">
        <v>481</v>
      </c>
      <c r="F262" s="201" t="s">
        <v>482</v>
      </c>
      <c r="G262" s="202" t="s">
        <v>483</v>
      </c>
      <c r="H262" s="203">
        <v>3</v>
      </c>
      <c r="I262" s="204"/>
      <c r="J262" s="205">
        <f>ROUND(I262*H262,2)</f>
        <v>0</v>
      </c>
      <c r="K262" s="201" t="s">
        <v>134</v>
      </c>
      <c r="L262" s="46"/>
      <c r="M262" s="206" t="s">
        <v>19</v>
      </c>
      <c r="N262" s="207" t="s">
        <v>44</v>
      </c>
      <c r="O262" s="86"/>
      <c r="P262" s="208">
        <f>O262*H262</f>
        <v>0</v>
      </c>
      <c r="Q262" s="208">
        <v>0.00025000000000000001</v>
      </c>
      <c r="R262" s="208">
        <f>Q262*H262</f>
        <v>0.00075000000000000002</v>
      </c>
      <c r="S262" s="208">
        <v>0</v>
      </c>
      <c r="T262" s="209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0" t="s">
        <v>219</v>
      </c>
      <c r="AT262" s="210" t="s">
        <v>130</v>
      </c>
      <c r="AU262" s="210" t="s">
        <v>136</v>
      </c>
      <c r="AY262" s="19" t="s">
        <v>127</v>
      </c>
      <c r="BE262" s="211">
        <f>IF(N262="základní",J262,0)</f>
        <v>0</v>
      </c>
      <c r="BF262" s="211">
        <f>IF(N262="snížená",J262,0)</f>
        <v>0</v>
      </c>
      <c r="BG262" s="211">
        <f>IF(N262="zákl. přenesená",J262,0)</f>
        <v>0</v>
      </c>
      <c r="BH262" s="211">
        <f>IF(N262="sníž. přenesená",J262,0)</f>
        <v>0</v>
      </c>
      <c r="BI262" s="211">
        <f>IF(N262="nulová",J262,0)</f>
        <v>0</v>
      </c>
      <c r="BJ262" s="19" t="s">
        <v>136</v>
      </c>
      <c r="BK262" s="211">
        <f>ROUND(I262*H262,2)</f>
        <v>0</v>
      </c>
      <c r="BL262" s="19" t="s">
        <v>219</v>
      </c>
      <c r="BM262" s="210" t="s">
        <v>484</v>
      </c>
    </row>
    <row r="263" s="2" customFormat="1">
      <c r="A263" s="40"/>
      <c r="B263" s="41"/>
      <c r="C263" s="42"/>
      <c r="D263" s="212" t="s">
        <v>138</v>
      </c>
      <c r="E263" s="42"/>
      <c r="F263" s="213" t="s">
        <v>485</v>
      </c>
      <c r="G263" s="42"/>
      <c r="H263" s="42"/>
      <c r="I263" s="214"/>
      <c r="J263" s="42"/>
      <c r="K263" s="42"/>
      <c r="L263" s="46"/>
      <c r="M263" s="215"/>
      <c r="N263" s="216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138</v>
      </c>
      <c r="AU263" s="19" t="s">
        <v>136</v>
      </c>
    </row>
    <row r="264" s="2" customFormat="1" ht="24.15" customHeight="1">
      <c r="A264" s="40"/>
      <c r="B264" s="41"/>
      <c r="C264" s="199" t="s">
        <v>486</v>
      </c>
      <c r="D264" s="199" t="s">
        <v>130</v>
      </c>
      <c r="E264" s="200" t="s">
        <v>487</v>
      </c>
      <c r="F264" s="201" t="s">
        <v>488</v>
      </c>
      <c r="G264" s="202" t="s">
        <v>152</v>
      </c>
      <c r="H264" s="203">
        <v>13</v>
      </c>
      <c r="I264" s="204"/>
      <c r="J264" s="205">
        <f>ROUND(I264*H264,2)</f>
        <v>0</v>
      </c>
      <c r="K264" s="201" t="s">
        <v>134</v>
      </c>
      <c r="L264" s="46"/>
      <c r="M264" s="206" t="s">
        <v>19</v>
      </c>
      <c r="N264" s="207" t="s">
        <v>44</v>
      </c>
      <c r="O264" s="86"/>
      <c r="P264" s="208">
        <f>O264*H264</f>
        <v>0</v>
      </c>
      <c r="Q264" s="208">
        <v>2.0000000000000002E-05</v>
      </c>
      <c r="R264" s="208">
        <f>Q264*H264</f>
        <v>0.00026000000000000003</v>
      </c>
      <c r="S264" s="208">
        <v>0</v>
      </c>
      <c r="T264" s="209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0" t="s">
        <v>219</v>
      </c>
      <c r="AT264" s="210" t="s">
        <v>130</v>
      </c>
      <c r="AU264" s="210" t="s">
        <v>136</v>
      </c>
      <c r="AY264" s="19" t="s">
        <v>127</v>
      </c>
      <c r="BE264" s="211">
        <f>IF(N264="základní",J264,0)</f>
        <v>0</v>
      </c>
      <c r="BF264" s="211">
        <f>IF(N264="snížená",J264,0)</f>
        <v>0</v>
      </c>
      <c r="BG264" s="211">
        <f>IF(N264="zákl. přenesená",J264,0)</f>
        <v>0</v>
      </c>
      <c r="BH264" s="211">
        <f>IF(N264="sníž. přenesená",J264,0)</f>
        <v>0</v>
      </c>
      <c r="BI264" s="211">
        <f>IF(N264="nulová",J264,0)</f>
        <v>0</v>
      </c>
      <c r="BJ264" s="19" t="s">
        <v>136</v>
      </c>
      <c r="BK264" s="211">
        <f>ROUND(I264*H264,2)</f>
        <v>0</v>
      </c>
      <c r="BL264" s="19" t="s">
        <v>219</v>
      </c>
      <c r="BM264" s="210" t="s">
        <v>489</v>
      </c>
    </row>
    <row r="265" s="2" customFormat="1">
      <c r="A265" s="40"/>
      <c r="B265" s="41"/>
      <c r="C265" s="42"/>
      <c r="D265" s="212" t="s">
        <v>138</v>
      </c>
      <c r="E265" s="42"/>
      <c r="F265" s="213" t="s">
        <v>490</v>
      </c>
      <c r="G265" s="42"/>
      <c r="H265" s="42"/>
      <c r="I265" s="214"/>
      <c r="J265" s="42"/>
      <c r="K265" s="42"/>
      <c r="L265" s="46"/>
      <c r="M265" s="215"/>
      <c r="N265" s="216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138</v>
      </c>
      <c r="AU265" s="19" t="s">
        <v>136</v>
      </c>
    </row>
    <row r="266" s="2" customFormat="1" ht="24.15" customHeight="1">
      <c r="A266" s="40"/>
      <c r="B266" s="41"/>
      <c r="C266" s="199" t="s">
        <v>491</v>
      </c>
      <c r="D266" s="199" t="s">
        <v>130</v>
      </c>
      <c r="E266" s="200" t="s">
        <v>492</v>
      </c>
      <c r="F266" s="201" t="s">
        <v>493</v>
      </c>
      <c r="G266" s="202" t="s">
        <v>399</v>
      </c>
      <c r="H266" s="261"/>
      <c r="I266" s="204"/>
      <c r="J266" s="205">
        <f>ROUND(I266*H266,2)</f>
        <v>0</v>
      </c>
      <c r="K266" s="201" t="s">
        <v>134</v>
      </c>
      <c r="L266" s="46"/>
      <c r="M266" s="206" t="s">
        <v>19</v>
      </c>
      <c r="N266" s="207" t="s">
        <v>44</v>
      </c>
      <c r="O266" s="86"/>
      <c r="P266" s="208">
        <f>O266*H266</f>
        <v>0</v>
      </c>
      <c r="Q266" s="208">
        <v>0</v>
      </c>
      <c r="R266" s="208">
        <f>Q266*H266</f>
        <v>0</v>
      </c>
      <c r="S266" s="208">
        <v>0</v>
      </c>
      <c r="T266" s="209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0" t="s">
        <v>219</v>
      </c>
      <c r="AT266" s="210" t="s">
        <v>130</v>
      </c>
      <c r="AU266" s="210" t="s">
        <v>136</v>
      </c>
      <c r="AY266" s="19" t="s">
        <v>127</v>
      </c>
      <c r="BE266" s="211">
        <f>IF(N266="základní",J266,0)</f>
        <v>0</v>
      </c>
      <c r="BF266" s="211">
        <f>IF(N266="snížená",J266,0)</f>
        <v>0</v>
      </c>
      <c r="BG266" s="211">
        <f>IF(N266="zákl. přenesená",J266,0)</f>
        <v>0</v>
      </c>
      <c r="BH266" s="211">
        <f>IF(N266="sníž. přenesená",J266,0)</f>
        <v>0</v>
      </c>
      <c r="BI266" s="211">
        <f>IF(N266="nulová",J266,0)</f>
        <v>0</v>
      </c>
      <c r="BJ266" s="19" t="s">
        <v>136</v>
      </c>
      <c r="BK266" s="211">
        <f>ROUND(I266*H266,2)</f>
        <v>0</v>
      </c>
      <c r="BL266" s="19" t="s">
        <v>219</v>
      </c>
      <c r="BM266" s="210" t="s">
        <v>494</v>
      </c>
    </row>
    <row r="267" s="2" customFormat="1">
      <c r="A267" s="40"/>
      <c r="B267" s="41"/>
      <c r="C267" s="42"/>
      <c r="D267" s="212" t="s">
        <v>138</v>
      </c>
      <c r="E267" s="42"/>
      <c r="F267" s="213" t="s">
        <v>495</v>
      </c>
      <c r="G267" s="42"/>
      <c r="H267" s="42"/>
      <c r="I267" s="214"/>
      <c r="J267" s="42"/>
      <c r="K267" s="42"/>
      <c r="L267" s="46"/>
      <c r="M267" s="215"/>
      <c r="N267" s="216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138</v>
      </c>
      <c r="AU267" s="19" t="s">
        <v>136</v>
      </c>
    </row>
    <row r="268" s="12" customFormat="1" ht="22.8" customHeight="1">
      <c r="A268" s="12"/>
      <c r="B268" s="183"/>
      <c r="C268" s="184"/>
      <c r="D268" s="185" t="s">
        <v>71</v>
      </c>
      <c r="E268" s="197" t="s">
        <v>496</v>
      </c>
      <c r="F268" s="197" t="s">
        <v>497</v>
      </c>
      <c r="G268" s="184"/>
      <c r="H268" s="184"/>
      <c r="I268" s="187"/>
      <c r="J268" s="198">
        <f>BK268</f>
        <v>0</v>
      </c>
      <c r="K268" s="184"/>
      <c r="L268" s="189"/>
      <c r="M268" s="190"/>
      <c r="N268" s="191"/>
      <c r="O268" s="191"/>
      <c r="P268" s="192">
        <f>SUM(P269:P310)</f>
        <v>0</v>
      </c>
      <c r="Q268" s="191"/>
      <c r="R268" s="192">
        <f>SUM(R269:R310)</f>
        <v>0.11587</v>
      </c>
      <c r="S268" s="191"/>
      <c r="T268" s="193">
        <f>SUM(T269:T310)</f>
        <v>0.095070000000000002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94" t="s">
        <v>136</v>
      </c>
      <c r="AT268" s="195" t="s">
        <v>71</v>
      </c>
      <c r="AU268" s="195" t="s">
        <v>77</v>
      </c>
      <c r="AY268" s="194" t="s">
        <v>127</v>
      </c>
      <c r="BK268" s="196">
        <f>SUM(BK269:BK310)</f>
        <v>0</v>
      </c>
    </row>
    <row r="269" s="2" customFormat="1" ht="16.5" customHeight="1">
      <c r="A269" s="40"/>
      <c r="B269" s="41"/>
      <c r="C269" s="199" t="s">
        <v>498</v>
      </c>
      <c r="D269" s="199" t="s">
        <v>130</v>
      </c>
      <c r="E269" s="200" t="s">
        <v>499</v>
      </c>
      <c r="F269" s="201" t="s">
        <v>500</v>
      </c>
      <c r="G269" s="202" t="s">
        <v>501</v>
      </c>
      <c r="H269" s="203">
        <v>1</v>
      </c>
      <c r="I269" s="204"/>
      <c r="J269" s="205">
        <f>ROUND(I269*H269,2)</f>
        <v>0</v>
      </c>
      <c r="K269" s="201" t="s">
        <v>19</v>
      </c>
      <c r="L269" s="46"/>
      <c r="M269" s="206" t="s">
        <v>19</v>
      </c>
      <c r="N269" s="207" t="s">
        <v>44</v>
      </c>
      <c r="O269" s="86"/>
      <c r="P269" s="208">
        <f>O269*H269</f>
        <v>0</v>
      </c>
      <c r="Q269" s="208">
        <v>0</v>
      </c>
      <c r="R269" s="208">
        <f>Q269*H269</f>
        <v>0</v>
      </c>
      <c r="S269" s="208">
        <v>0.01933</v>
      </c>
      <c r="T269" s="209">
        <f>S269*H269</f>
        <v>0.01933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0" t="s">
        <v>219</v>
      </c>
      <c r="AT269" s="210" t="s">
        <v>130</v>
      </c>
      <c r="AU269" s="210" t="s">
        <v>136</v>
      </c>
      <c r="AY269" s="19" t="s">
        <v>127</v>
      </c>
      <c r="BE269" s="211">
        <f>IF(N269="základní",J269,0)</f>
        <v>0</v>
      </c>
      <c r="BF269" s="211">
        <f>IF(N269="snížená",J269,0)</f>
        <v>0</v>
      </c>
      <c r="BG269" s="211">
        <f>IF(N269="zákl. přenesená",J269,0)</f>
        <v>0</v>
      </c>
      <c r="BH269" s="211">
        <f>IF(N269="sníž. přenesená",J269,0)</f>
        <v>0</v>
      </c>
      <c r="BI269" s="211">
        <f>IF(N269="nulová",J269,0)</f>
        <v>0</v>
      </c>
      <c r="BJ269" s="19" t="s">
        <v>136</v>
      </c>
      <c r="BK269" s="211">
        <f>ROUND(I269*H269,2)</f>
        <v>0</v>
      </c>
      <c r="BL269" s="19" t="s">
        <v>219</v>
      </c>
      <c r="BM269" s="210" t="s">
        <v>502</v>
      </c>
    </row>
    <row r="270" s="2" customFormat="1" ht="16.5" customHeight="1">
      <c r="A270" s="40"/>
      <c r="B270" s="41"/>
      <c r="C270" s="199" t="s">
        <v>503</v>
      </c>
      <c r="D270" s="199" t="s">
        <v>130</v>
      </c>
      <c r="E270" s="200" t="s">
        <v>504</v>
      </c>
      <c r="F270" s="201" t="s">
        <v>505</v>
      </c>
      <c r="G270" s="202" t="s">
        <v>238</v>
      </c>
      <c r="H270" s="203">
        <v>1</v>
      </c>
      <c r="I270" s="204"/>
      <c r="J270" s="205">
        <f>ROUND(I270*H270,2)</f>
        <v>0</v>
      </c>
      <c r="K270" s="201" t="s">
        <v>134</v>
      </c>
      <c r="L270" s="46"/>
      <c r="M270" s="206" t="s">
        <v>19</v>
      </c>
      <c r="N270" s="207" t="s">
        <v>44</v>
      </c>
      <c r="O270" s="86"/>
      <c r="P270" s="208">
        <f>O270*H270</f>
        <v>0</v>
      </c>
      <c r="Q270" s="208">
        <v>0.00063000000000000003</v>
      </c>
      <c r="R270" s="208">
        <f>Q270*H270</f>
        <v>0.00063000000000000003</v>
      </c>
      <c r="S270" s="208">
        <v>0</v>
      </c>
      <c r="T270" s="209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0" t="s">
        <v>219</v>
      </c>
      <c r="AT270" s="210" t="s">
        <v>130</v>
      </c>
      <c r="AU270" s="210" t="s">
        <v>136</v>
      </c>
      <c r="AY270" s="19" t="s">
        <v>127</v>
      </c>
      <c r="BE270" s="211">
        <f>IF(N270="základní",J270,0)</f>
        <v>0</v>
      </c>
      <c r="BF270" s="211">
        <f>IF(N270="snížená",J270,0)</f>
        <v>0</v>
      </c>
      <c r="BG270" s="211">
        <f>IF(N270="zákl. přenesená",J270,0)</f>
        <v>0</v>
      </c>
      <c r="BH270" s="211">
        <f>IF(N270="sníž. přenesená",J270,0)</f>
        <v>0</v>
      </c>
      <c r="BI270" s="211">
        <f>IF(N270="nulová",J270,0)</f>
        <v>0</v>
      </c>
      <c r="BJ270" s="19" t="s">
        <v>136</v>
      </c>
      <c r="BK270" s="211">
        <f>ROUND(I270*H270,2)</f>
        <v>0</v>
      </c>
      <c r="BL270" s="19" t="s">
        <v>219</v>
      </c>
      <c r="BM270" s="210" t="s">
        <v>506</v>
      </c>
    </row>
    <row r="271" s="2" customFormat="1">
      <c r="A271" s="40"/>
      <c r="B271" s="41"/>
      <c r="C271" s="42"/>
      <c r="D271" s="212" t="s">
        <v>138</v>
      </c>
      <c r="E271" s="42"/>
      <c r="F271" s="213" t="s">
        <v>507</v>
      </c>
      <c r="G271" s="42"/>
      <c r="H271" s="42"/>
      <c r="I271" s="214"/>
      <c r="J271" s="42"/>
      <c r="K271" s="42"/>
      <c r="L271" s="46"/>
      <c r="M271" s="215"/>
      <c r="N271" s="216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138</v>
      </c>
      <c r="AU271" s="19" t="s">
        <v>136</v>
      </c>
    </row>
    <row r="272" s="2" customFormat="1" ht="16.5" customHeight="1">
      <c r="A272" s="40"/>
      <c r="B272" s="41"/>
      <c r="C272" s="251" t="s">
        <v>508</v>
      </c>
      <c r="D272" s="251" t="s">
        <v>242</v>
      </c>
      <c r="E272" s="252" t="s">
        <v>509</v>
      </c>
      <c r="F272" s="253" t="s">
        <v>510</v>
      </c>
      <c r="G272" s="254" t="s">
        <v>238</v>
      </c>
      <c r="H272" s="255">
        <v>1</v>
      </c>
      <c r="I272" s="256"/>
      <c r="J272" s="257">
        <f>ROUND(I272*H272,2)</f>
        <v>0</v>
      </c>
      <c r="K272" s="253" t="s">
        <v>134</v>
      </c>
      <c r="L272" s="258"/>
      <c r="M272" s="259" t="s">
        <v>19</v>
      </c>
      <c r="N272" s="260" t="s">
        <v>44</v>
      </c>
      <c r="O272" s="86"/>
      <c r="P272" s="208">
        <f>O272*H272</f>
        <v>0</v>
      </c>
      <c r="Q272" s="208">
        <v>0.025999999999999999</v>
      </c>
      <c r="R272" s="208">
        <f>Q272*H272</f>
        <v>0.025999999999999999</v>
      </c>
      <c r="S272" s="208">
        <v>0</v>
      </c>
      <c r="T272" s="209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0" t="s">
        <v>304</v>
      </c>
      <c r="AT272" s="210" t="s">
        <v>242</v>
      </c>
      <c r="AU272" s="210" t="s">
        <v>136</v>
      </c>
      <c r="AY272" s="19" t="s">
        <v>127</v>
      </c>
      <c r="BE272" s="211">
        <f>IF(N272="základní",J272,0)</f>
        <v>0</v>
      </c>
      <c r="BF272" s="211">
        <f>IF(N272="snížená",J272,0)</f>
        <v>0</v>
      </c>
      <c r="BG272" s="211">
        <f>IF(N272="zákl. přenesená",J272,0)</f>
        <v>0</v>
      </c>
      <c r="BH272" s="211">
        <f>IF(N272="sníž. přenesená",J272,0)</f>
        <v>0</v>
      </c>
      <c r="BI272" s="211">
        <f>IF(N272="nulová",J272,0)</f>
        <v>0</v>
      </c>
      <c r="BJ272" s="19" t="s">
        <v>136</v>
      </c>
      <c r="BK272" s="211">
        <f>ROUND(I272*H272,2)</f>
        <v>0</v>
      </c>
      <c r="BL272" s="19" t="s">
        <v>219</v>
      </c>
      <c r="BM272" s="210" t="s">
        <v>511</v>
      </c>
    </row>
    <row r="273" s="2" customFormat="1" ht="16.5" customHeight="1">
      <c r="A273" s="40"/>
      <c r="B273" s="41"/>
      <c r="C273" s="199" t="s">
        <v>512</v>
      </c>
      <c r="D273" s="199" t="s">
        <v>130</v>
      </c>
      <c r="E273" s="200" t="s">
        <v>513</v>
      </c>
      <c r="F273" s="201" t="s">
        <v>514</v>
      </c>
      <c r="G273" s="202" t="s">
        <v>501</v>
      </c>
      <c r="H273" s="203">
        <v>1</v>
      </c>
      <c r="I273" s="204"/>
      <c r="J273" s="205">
        <f>ROUND(I273*H273,2)</f>
        <v>0</v>
      </c>
      <c r="K273" s="201" t="s">
        <v>19</v>
      </c>
      <c r="L273" s="46"/>
      <c r="M273" s="206" t="s">
        <v>19</v>
      </c>
      <c r="N273" s="207" t="s">
        <v>44</v>
      </c>
      <c r="O273" s="86"/>
      <c r="P273" s="208">
        <f>O273*H273</f>
        <v>0</v>
      </c>
      <c r="Q273" s="208">
        <v>0</v>
      </c>
      <c r="R273" s="208">
        <f>Q273*H273</f>
        <v>0</v>
      </c>
      <c r="S273" s="208">
        <v>0.019460000000000002</v>
      </c>
      <c r="T273" s="209">
        <f>S273*H273</f>
        <v>0.019460000000000002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0" t="s">
        <v>219</v>
      </c>
      <c r="AT273" s="210" t="s">
        <v>130</v>
      </c>
      <c r="AU273" s="210" t="s">
        <v>136</v>
      </c>
      <c r="AY273" s="19" t="s">
        <v>127</v>
      </c>
      <c r="BE273" s="211">
        <f>IF(N273="základní",J273,0)</f>
        <v>0</v>
      </c>
      <c r="BF273" s="211">
        <f>IF(N273="snížená",J273,0)</f>
        <v>0</v>
      </c>
      <c r="BG273" s="211">
        <f>IF(N273="zákl. přenesená",J273,0)</f>
        <v>0</v>
      </c>
      <c r="BH273" s="211">
        <f>IF(N273="sníž. přenesená",J273,0)</f>
        <v>0</v>
      </c>
      <c r="BI273" s="211">
        <f>IF(N273="nulová",J273,0)</f>
        <v>0</v>
      </c>
      <c r="BJ273" s="19" t="s">
        <v>136</v>
      </c>
      <c r="BK273" s="211">
        <f>ROUND(I273*H273,2)</f>
        <v>0</v>
      </c>
      <c r="BL273" s="19" t="s">
        <v>219</v>
      </c>
      <c r="BM273" s="210" t="s">
        <v>515</v>
      </c>
    </row>
    <row r="274" s="2" customFormat="1" ht="16.5" customHeight="1">
      <c r="A274" s="40"/>
      <c r="B274" s="41"/>
      <c r="C274" s="199" t="s">
        <v>516</v>
      </c>
      <c r="D274" s="199" t="s">
        <v>130</v>
      </c>
      <c r="E274" s="200" t="s">
        <v>517</v>
      </c>
      <c r="F274" s="201" t="s">
        <v>518</v>
      </c>
      <c r="G274" s="202" t="s">
        <v>501</v>
      </c>
      <c r="H274" s="203">
        <v>1</v>
      </c>
      <c r="I274" s="204"/>
      <c r="J274" s="205">
        <f>ROUND(I274*H274,2)</f>
        <v>0</v>
      </c>
      <c r="K274" s="201" t="s">
        <v>134</v>
      </c>
      <c r="L274" s="46"/>
      <c r="M274" s="206" t="s">
        <v>19</v>
      </c>
      <c r="N274" s="207" t="s">
        <v>44</v>
      </c>
      <c r="O274" s="86"/>
      <c r="P274" s="208">
        <f>O274*H274</f>
        <v>0</v>
      </c>
      <c r="Q274" s="208">
        <v>0.0022300000000000002</v>
      </c>
      <c r="R274" s="208">
        <f>Q274*H274</f>
        <v>0.0022300000000000002</v>
      </c>
      <c r="S274" s="208">
        <v>0</v>
      </c>
      <c r="T274" s="209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0" t="s">
        <v>219</v>
      </c>
      <c r="AT274" s="210" t="s">
        <v>130</v>
      </c>
      <c r="AU274" s="210" t="s">
        <v>136</v>
      </c>
      <c r="AY274" s="19" t="s">
        <v>127</v>
      </c>
      <c r="BE274" s="211">
        <f>IF(N274="základní",J274,0)</f>
        <v>0</v>
      </c>
      <c r="BF274" s="211">
        <f>IF(N274="snížená",J274,0)</f>
        <v>0</v>
      </c>
      <c r="BG274" s="211">
        <f>IF(N274="zákl. přenesená",J274,0)</f>
        <v>0</v>
      </c>
      <c r="BH274" s="211">
        <f>IF(N274="sníž. přenesená",J274,0)</f>
        <v>0</v>
      </c>
      <c r="BI274" s="211">
        <f>IF(N274="nulová",J274,0)</f>
        <v>0</v>
      </c>
      <c r="BJ274" s="19" t="s">
        <v>136</v>
      </c>
      <c r="BK274" s="211">
        <f>ROUND(I274*H274,2)</f>
        <v>0</v>
      </c>
      <c r="BL274" s="19" t="s">
        <v>219</v>
      </c>
      <c r="BM274" s="210" t="s">
        <v>519</v>
      </c>
    </row>
    <row r="275" s="2" customFormat="1">
      <c r="A275" s="40"/>
      <c r="B275" s="41"/>
      <c r="C275" s="42"/>
      <c r="D275" s="212" t="s">
        <v>138</v>
      </c>
      <c r="E275" s="42"/>
      <c r="F275" s="213" t="s">
        <v>520</v>
      </c>
      <c r="G275" s="42"/>
      <c r="H275" s="42"/>
      <c r="I275" s="214"/>
      <c r="J275" s="42"/>
      <c r="K275" s="42"/>
      <c r="L275" s="46"/>
      <c r="M275" s="215"/>
      <c r="N275" s="216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138</v>
      </c>
      <c r="AU275" s="19" t="s">
        <v>136</v>
      </c>
    </row>
    <row r="276" s="2" customFormat="1" ht="16.5" customHeight="1">
      <c r="A276" s="40"/>
      <c r="B276" s="41"/>
      <c r="C276" s="251" t="s">
        <v>521</v>
      </c>
      <c r="D276" s="251" t="s">
        <v>242</v>
      </c>
      <c r="E276" s="252" t="s">
        <v>522</v>
      </c>
      <c r="F276" s="253" t="s">
        <v>523</v>
      </c>
      <c r="G276" s="254" t="s">
        <v>238</v>
      </c>
      <c r="H276" s="255">
        <v>1</v>
      </c>
      <c r="I276" s="256"/>
      <c r="J276" s="257">
        <f>ROUND(I276*H276,2)</f>
        <v>0</v>
      </c>
      <c r="K276" s="253" t="s">
        <v>134</v>
      </c>
      <c r="L276" s="258"/>
      <c r="M276" s="259" t="s">
        <v>19</v>
      </c>
      <c r="N276" s="260" t="s">
        <v>44</v>
      </c>
      <c r="O276" s="86"/>
      <c r="P276" s="208">
        <f>O276*H276</f>
        <v>0</v>
      </c>
      <c r="Q276" s="208">
        <v>0.012</v>
      </c>
      <c r="R276" s="208">
        <f>Q276*H276</f>
        <v>0.012</v>
      </c>
      <c r="S276" s="208">
        <v>0</v>
      </c>
      <c r="T276" s="209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0" t="s">
        <v>304</v>
      </c>
      <c r="AT276" s="210" t="s">
        <v>242</v>
      </c>
      <c r="AU276" s="210" t="s">
        <v>136</v>
      </c>
      <c r="AY276" s="19" t="s">
        <v>127</v>
      </c>
      <c r="BE276" s="211">
        <f>IF(N276="základní",J276,0)</f>
        <v>0</v>
      </c>
      <c r="BF276" s="211">
        <f>IF(N276="snížená",J276,0)</f>
        <v>0</v>
      </c>
      <c r="BG276" s="211">
        <f>IF(N276="zákl. přenesená",J276,0)</f>
        <v>0</v>
      </c>
      <c r="BH276" s="211">
        <f>IF(N276="sníž. přenesená",J276,0)</f>
        <v>0</v>
      </c>
      <c r="BI276" s="211">
        <f>IF(N276="nulová",J276,0)</f>
        <v>0</v>
      </c>
      <c r="BJ276" s="19" t="s">
        <v>136</v>
      </c>
      <c r="BK276" s="211">
        <f>ROUND(I276*H276,2)</f>
        <v>0</v>
      </c>
      <c r="BL276" s="19" t="s">
        <v>219</v>
      </c>
      <c r="BM276" s="210" t="s">
        <v>524</v>
      </c>
    </row>
    <row r="277" s="2" customFormat="1" ht="16.5" customHeight="1">
      <c r="A277" s="40"/>
      <c r="B277" s="41"/>
      <c r="C277" s="199" t="s">
        <v>525</v>
      </c>
      <c r="D277" s="199" t="s">
        <v>130</v>
      </c>
      <c r="E277" s="200" t="s">
        <v>526</v>
      </c>
      <c r="F277" s="201" t="s">
        <v>527</v>
      </c>
      <c r="G277" s="202" t="s">
        <v>501</v>
      </c>
      <c r="H277" s="203">
        <v>1</v>
      </c>
      <c r="I277" s="204"/>
      <c r="J277" s="205">
        <f>ROUND(I277*H277,2)</f>
        <v>0</v>
      </c>
      <c r="K277" s="201" t="s">
        <v>134</v>
      </c>
      <c r="L277" s="46"/>
      <c r="M277" s="206" t="s">
        <v>19</v>
      </c>
      <c r="N277" s="207" t="s">
        <v>44</v>
      </c>
      <c r="O277" s="86"/>
      <c r="P277" s="208">
        <f>O277*H277</f>
        <v>0</v>
      </c>
      <c r="Q277" s="208">
        <v>0</v>
      </c>
      <c r="R277" s="208">
        <f>Q277*H277</f>
        <v>0</v>
      </c>
      <c r="S277" s="208">
        <v>0.024500000000000001</v>
      </c>
      <c r="T277" s="209">
        <f>S277*H277</f>
        <v>0.024500000000000001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0" t="s">
        <v>219</v>
      </c>
      <c r="AT277" s="210" t="s">
        <v>130</v>
      </c>
      <c r="AU277" s="210" t="s">
        <v>136</v>
      </c>
      <c r="AY277" s="19" t="s">
        <v>127</v>
      </c>
      <c r="BE277" s="211">
        <f>IF(N277="základní",J277,0)</f>
        <v>0</v>
      </c>
      <c r="BF277" s="211">
        <f>IF(N277="snížená",J277,0)</f>
        <v>0</v>
      </c>
      <c r="BG277" s="211">
        <f>IF(N277="zákl. přenesená",J277,0)</f>
        <v>0</v>
      </c>
      <c r="BH277" s="211">
        <f>IF(N277="sníž. přenesená",J277,0)</f>
        <v>0</v>
      </c>
      <c r="BI277" s="211">
        <f>IF(N277="nulová",J277,0)</f>
        <v>0</v>
      </c>
      <c r="BJ277" s="19" t="s">
        <v>136</v>
      </c>
      <c r="BK277" s="211">
        <f>ROUND(I277*H277,2)</f>
        <v>0</v>
      </c>
      <c r="BL277" s="19" t="s">
        <v>219</v>
      </c>
      <c r="BM277" s="210" t="s">
        <v>528</v>
      </c>
    </row>
    <row r="278" s="2" customFormat="1">
      <c r="A278" s="40"/>
      <c r="B278" s="41"/>
      <c r="C278" s="42"/>
      <c r="D278" s="212" t="s">
        <v>138</v>
      </c>
      <c r="E278" s="42"/>
      <c r="F278" s="213" t="s">
        <v>529</v>
      </c>
      <c r="G278" s="42"/>
      <c r="H278" s="42"/>
      <c r="I278" s="214"/>
      <c r="J278" s="42"/>
      <c r="K278" s="42"/>
      <c r="L278" s="46"/>
      <c r="M278" s="215"/>
      <c r="N278" s="216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138</v>
      </c>
      <c r="AU278" s="19" t="s">
        <v>136</v>
      </c>
    </row>
    <row r="279" s="2" customFormat="1" ht="16.5" customHeight="1">
      <c r="A279" s="40"/>
      <c r="B279" s="41"/>
      <c r="C279" s="199" t="s">
        <v>530</v>
      </c>
      <c r="D279" s="199" t="s">
        <v>130</v>
      </c>
      <c r="E279" s="200" t="s">
        <v>531</v>
      </c>
      <c r="F279" s="201" t="s">
        <v>532</v>
      </c>
      <c r="G279" s="202" t="s">
        <v>501</v>
      </c>
      <c r="H279" s="203">
        <v>1</v>
      </c>
      <c r="I279" s="204"/>
      <c r="J279" s="205">
        <f>ROUND(I279*H279,2)</f>
        <v>0</v>
      </c>
      <c r="K279" s="201" t="s">
        <v>134</v>
      </c>
      <c r="L279" s="46"/>
      <c r="M279" s="206" t="s">
        <v>19</v>
      </c>
      <c r="N279" s="207" t="s">
        <v>44</v>
      </c>
      <c r="O279" s="86"/>
      <c r="P279" s="208">
        <f>O279*H279</f>
        <v>0</v>
      </c>
      <c r="Q279" s="208">
        <v>0.01438</v>
      </c>
      <c r="R279" s="208">
        <f>Q279*H279</f>
        <v>0.01438</v>
      </c>
      <c r="S279" s="208">
        <v>0</v>
      </c>
      <c r="T279" s="209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0" t="s">
        <v>219</v>
      </c>
      <c r="AT279" s="210" t="s">
        <v>130</v>
      </c>
      <c r="AU279" s="210" t="s">
        <v>136</v>
      </c>
      <c r="AY279" s="19" t="s">
        <v>127</v>
      </c>
      <c r="BE279" s="211">
        <f>IF(N279="základní",J279,0)</f>
        <v>0</v>
      </c>
      <c r="BF279" s="211">
        <f>IF(N279="snížená",J279,0)</f>
        <v>0</v>
      </c>
      <c r="BG279" s="211">
        <f>IF(N279="zákl. přenesená",J279,0)</f>
        <v>0</v>
      </c>
      <c r="BH279" s="211">
        <f>IF(N279="sníž. přenesená",J279,0)</f>
        <v>0</v>
      </c>
      <c r="BI279" s="211">
        <f>IF(N279="nulová",J279,0)</f>
        <v>0</v>
      </c>
      <c r="BJ279" s="19" t="s">
        <v>136</v>
      </c>
      <c r="BK279" s="211">
        <f>ROUND(I279*H279,2)</f>
        <v>0</v>
      </c>
      <c r="BL279" s="19" t="s">
        <v>219</v>
      </c>
      <c r="BM279" s="210" t="s">
        <v>533</v>
      </c>
    </row>
    <row r="280" s="2" customFormat="1">
      <c r="A280" s="40"/>
      <c r="B280" s="41"/>
      <c r="C280" s="42"/>
      <c r="D280" s="212" t="s">
        <v>138</v>
      </c>
      <c r="E280" s="42"/>
      <c r="F280" s="213" t="s">
        <v>534</v>
      </c>
      <c r="G280" s="42"/>
      <c r="H280" s="42"/>
      <c r="I280" s="214"/>
      <c r="J280" s="42"/>
      <c r="K280" s="42"/>
      <c r="L280" s="46"/>
      <c r="M280" s="215"/>
      <c r="N280" s="216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138</v>
      </c>
      <c r="AU280" s="19" t="s">
        <v>136</v>
      </c>
    </row>
    <row r="281" s="2" customFormat="1" ht="24.15" customHeight="1">
      <c r="A281" s="40"/>
      <c r="B281" s="41"/>
      <c r="C281" s="199" t="s">
        <v>535</v>
      </c>
      <c r="D281" s="199" t="s">
        <v>130</v>
      </c>
      <c r="E281" s="200" t="s">
        <v>536</v>
      </c>
      <c r="F281" s="201" t="s">
        <v>537</v>
      </c>
      <c r="G281" s="202" t="s">
        <v>501</v>
      </c>
      <c r="H281" s="203">
        <v>1</v>
      </c>
      <c r="I281" s="204"/>
      <c r="J281" s="205">
        <f>ROUND(I281*H281,2)</f>
        <v>0</v>
      </c>
      <c r="K281" s="201" t="s">
        <v>134</v>
      </c>
      <c r="L281" s="46"/>
      <c r="M281" s="206" t="s">
        <v>19</v>
      </c>
      <c r="N281" s="207" t="s">
        <v>44</v>
      </c>
      <c r="O281" s="86"/>
      <c r="P281" s="208">
        <f>O281*H281</f>
        <v>0</v>
      </c>
      <c r="Q281" s="208">
        <v>0.043159999999999997</v>
      </c>
      <c r="R281" s="208">
        <f>Q281*H281</f>
        <v>0.043159999999999997</v>
      </c>
      <c r="S281" s="208">
        <v>0</v>
      </c>
      <c r="T281" s="209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0" t="s">
        <v>219</v>
      </c>
      <c r="AT281" s="210" t="s">
        <v>130</v>
      </c>
      <c r="AU281" s="210" t="s">
        <v>136</v>
      </c>
      <c r="AY281" s="19" t="s">
        <v>127</v>
      </c>
      <c r="BE281" s="211">
        <f>IF(N281="základní",J281,0)</f>
        <v>0</v>
      </c>
      <c r="BF281" s="211">
        <f>IF(N281="snížená",J281,0)</f>
        <v>0</v>
      </c>
      <c r="BG281" s="211">
        <f>IF(N281="zákl. přenesená",J281,0)</f>
        <v>0</v>
      </c>
      <c r="BH281" s="211">
        <f>IF(N281="sníž. přenesená",J281,0)</f>
        <v>0</v>
      </c>
      <c r="BI281" s="211">
        <f>IF(N281="nulová",J281,0)</f>
        <v>0</v>
      </c>
      <c r="BJ281" s="19" t="s">
        <v>136</v>
      </c>
      <c r="BK281" s="211">
        <f>ROUND(I281*H281,2)</f>
        <v>0</v>
      </c>
      <c r="BL281" s="19" t="s">
        <v>219</v>
      </c>
      <c r="BM281" s="210" t="s">
        <v>538</v>
      </c>
    </row>
    <row r="282" s="2" customFormat="1">
      <c r="A282" s="40"/>
      <c r="B282" s="41"/>
      <c r="C282" s="42"/>
      <c r="D282" s="212" t="s">
        <v>138</v>
      </c>
      <c r="E282" s="42"/>
      <c r="F282" s="213" t="s">
        <v>539</v>
      </c>
      <c r="G282" s="42"/>
      <c r="H282" s="42"/>
      <c r="I282" s="214"/>
      <c r="J282" s="42"/>
      <c r="K282" s="42"/>
      <c r="L282" s="46"/>
      <c r="M282" s="215"/>
      <c r="N282" s="216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138</v>
      </c>
      <c r="AU282" s="19" t="s">
        <v>136</v>
      </c>
    </row>
    <row r="283" s="2" customFormat="1" ht="16.5" customHeight="1">
      <c r="A283" s="40"/>
      <c r="B283" s="41"/>
      <c r="C283" s="199" t="s">
        <v>540</v>
      </c>
      <c r="D283" s="199" t="s">
        <v>130</v>
      </c>
      <c r="E283" s="200" t="s">
        <v>541</v>
      </c>
      <c r="F283" s="201" t="s">
        <v>542</v>
      </c>
      <c r="G283" s="202" t="s">
        <v>501</v>
      </c>
      <c r="H283" s="203">
        <v>1</v>
      </c>
      <c r="I283" s="204"/>
      <c r="J283" s="205">
        <f>ROUND(I283*H283,2)</f>
        <v>0</v>
      </c>
      <c r="K283" s="201" t="s">
        <v>134</v>
      </c>
      <c r="L283" s="46"/>
      <c r="M283" s="206" t="s">
        <v>19</v>
      </c>
      <c r="N283" s="207" t="s">
        <v>44</v>
      </c>
      <c r="O283" s="86"/>
      <c r="P283" s="208">
        <f>O283*H283</f>
        <v>0</v>
      </c>
      <c r="Q283" s="208">
        <v>0</v>
      </c>
      <c r="R283" s="208">
        <f>Q283*H283</f>
        <v>0</v>
      </c>
      <c r="S283" s="208">
        <v>0.0091999999999999998</v>
      </c>
      <c r="T283" s="209">
        <f>S283*H283</f>
        <v>0.0091999999999999998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0" t="s">
        <v>219</v>
      </c>
      <c r="AT283" s="210" t="s">
        <v>130</v>
      </c>
      <c r="AU283" s="210" t="s">
        <v>136</v>
      </c>
      <c r="AY283" s="19" t="s">
        <v>127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19" t="s">
        <v>136</v>
      </c>
      <c r="BK283" s="211">
        <f>ROUND(I283*H283,2)</f>
        <v>0</v>
      </c>
      <c r="BL283" s="19" t="s">
        <v>219</v>
      </c>
      <c r="BM283" s="210" t="s">
        <v>543</v>
      </c>
    </row>
    <row r="284" s="2" customFormat="1">
      <c r="A284" s="40"/>
      <c r="B284" s="41"/>
      <c r="C284" s="42"/>
      <c r="D284" s="212" t="s">
        <v>138</v>
      </c>
      <c r="E284" s="42"/>
      <c r="F284" s="213" t="s">
        <v>544</v>
      </c>
      <c r="G284" s="42"/>
      <c r="H284" s="42"/>
      <c r="I284" s="214"/>
      <c r="J284" s="42"/>
      <c r="K284" s="42"/>
      <c r="L284" s="46"/>
      <c r="M284" s="215"/>
      <c r="N284" s="216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138</v>
      </c>
      <c r="AU284" s="19" t="s">
        <v>136</v>
      </c>
    </row>
    <row r="285" s="2" customFormat="1" ht="16.5" customHeight="1">
      <c r="A285" s="40"/>
      <c r="B285" s="41"/>
      <c r="C285" s="199" t="s">
        <v>545</v>
      </c>
      <c r="D285" s="199" t="s">
        <v>130</v>
      </c>
      <c r="E285" s="200" t="s">
        <v>546</v>
      </c>
      <c r="F285" s="201" t="s">
        <v>547</v>
      </c>
      <c r="G285" s="202" t="s">
        <v>501</v>
      </c>
      <c r="H285" s="203">
        <v>1</v>
      </c>
      <c r="I285" s="204"/>
      <c r="J285" s="205">
        <f>ROUND(I285*H285,2)</f>
        <v>0</v>
      </c>
      <c r="K285" s="201" t="s">
        <v>19</v>
      </c>
      <c r="L285" s="46"/>
      <c r="M285" s="206" t="s">
        <v>19</v>
      </c>
      <c r="N285" s="207" t="s">
        <v>44</v>
      </c>
      <c r="O285" s="86"/>
      <c r="P285" s="208">
        <f>O285*H285</f>
        <v>0</v>
      </c>
      <c r="Q285" s="208">
        <v>0.00055999999999999995</v>
      </c>
      <c r="R285" s="208">
        <f>Q285*H285</f>
        <v>0.00055999999999999995</v>
      </c>
      <c r="S285" s="208">
        <v>0</v>
      </c>
      <c r="T285" s="209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0" t="s">
        <v>219</v>
      </c>
      <c r="AT285" s="210" t="s">
        <v>130</v>
      </c>
      <c r="AU285" s="210" t="s">
        <v>136</v>
      </c>
      <c r="AY285" s="19" t="s">
        <v>127</v>
      </c>
      <c r="BE285" s="211">
        <f>IF(N285="základní",J285,0)</f>
        <v>0</v>
      </c>
      <c r="BF285" s="211">
        <f>IF(N285="snížená",J285,0)</f>
        <v>0</v>
      </c>
      <c r="BG285" s="211">
        <f>IF(N285="zákl. přenesená",J285,0)</f>
        <v>0</v>
      </c>
      <c r="BH285" s="211">
        <f>IF(N285="sníž. přenesená",J285,0)</f>
        <v>0</v>
      </c>
      <c r="BI285" s="211">
        <f>IF(N285="nulová",J285,0)</f>
        <v>0</v>
      </c>
      <c r="BJ285" s="19" t="s">
        <v>136</v>
      </c>
      <c r="BK285" s="211">
        <f>ROUND(I285*H285,2)</f>
        <v>0</v>
      </c>
      <c r="BL285" s="19" t="s">
        <v>219</v>
      </c>
      <c r="BM285" s="210" t="s">
        <v>548</v>
      </c>
    </row>
    <row r="286" s="2" customFormat="1" ht="16.5" customHeight="1">
      <c r="A286" s="40"/>
      <c r="B286" s="41"/>
      <c r="C286" s="251" t="s">
        <v>549</v>
      </c>
      <c r="D286" s="251" t="s">
        <v>242</v>
      </c>
      <c r="E286" s="252" t="s">
        <v>550</v>
      </c>
      <c r="F286" s="253" t="s">
        <v>551</v>
      </c>
      <c r="G286" s="254" t="s">
        <v>238</v>
      </c>
      <c r="H286" s="255">
        <v>1</v>
      </c>
      <c r="I286" s="256"/>
      <c r="J286" s="257">
        <f>ROUND(I286*H286,2)</f>
        <v>0</v>
      </c>
      <c r="K286" s="253" t="s">
        <v>19</v>
      </c>
      <c r="L286" s="258"/>
      <c r="M286" s="259" t="s">
        <v>19</v>
      </c>
      <c r="N286" s="260" t="s">
        <v>44</v>
      </c>
      <c r="O286" s="86"/>
      <c r="P286" s="208">
        <f>O286*H286</f>
        <v>0</v>
      </c>
      <c r="Q286" s="208">
        <v>0.0044999999999999997</v>
      </c>
      <c r="R286" s="208">
        <f>Q286*H286</f>
        <v>0.0044999999999999997</v>
      </c>
      <c r="S286" s="208">
        <v>0</v>
      </c>
      <c r="T286" s="209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0" t="s">
        <v>304</v>
      </c>
      <c r="AT286" s="210" t="s">
        <v>242</v>
      </c>
      <c r="AU286" s="210" t="s">
        <v>136</v>
      </c>
      <c r="AY286" s="19" t="s">
        <v>127</v>
      </c>
      <c r="BE286" s="211">
        <f>IF(N286="základní",J286,0)</f>
        <v>0</v>
      </c>
      <c r="BF286" s="211">
        <f>IF(N286="snížená",J286,0)</f>
        <v>0</v>
      </c>
      <c r="BG286" s="211">
        <f>IF(N286="zákl. přenesená",J286,0)</f>
        <v>0</v>
      </c>
      <c r="BH286" s="211">
        <f>IF(N286="sníž. přenesená",J286,0)</f>
        <v>0</v>
      </c>
      <c r="BI286" s="211">
        <f>IF(N286="nulová",J286,0)</f>
        <v>0</v>
      </c>
      <c r="BJ286" s="19" t="s">
        <v>136</v>
      </c>
      <c r="BK286" s="211">
        <f>ROUND(I286*H286,2)</f>
        <v>0</v>
      </c>
      <c r="BL286" s="19" t="s">
        <v>219</v>
      </c>
      <c r="BM286" s="210" t="s">
        <v>552</v>
      </c>
    </row>
    <row r="287" s="2" customFormat="1" ht="16.5" customHeight="1">
      <c r="A287" s="40"/>
      <c r="B287" s="41"/>
      <c r="C287" s="199" t="s">
        <v>553</v>
      </c>
      <c r="D287" s="199" t="s">
        <v>130</v>
      </c>
      <c r="E287" s="200" t="s">
        <v>554</v>
      </c>
      <c r="F287" s="201" t="s">
        <v>555</v>
      </c>
      <c r="G287" s="202" t="s">
        <v>501</v>
      </c>
      <c r="H287" s="203">
        <v>1</v>
      </c>
      <c r="I287" s="204"/>
      <c r="J287" s="205">
        <f>ROUND(I287*H287,2)</f>
        <v>0</v>
      </c>
      <c r="K287" s="201" t="s">
        <v>134</v>
      </c>
      <c r="L287" s="46"/>
      <c r="M287" s="206" t="s">
        <v>19</v>
      </c>
      <c r="N287" s="207" t="s">
        <v>44</v>
      </c>
      <c r="O287" s="86"/>
      <c r="P287" s="208">
        <f>O287*H287</f>
        <v>0</v>
      </c>
      <c r="Q287" s="208">
        <v>0</v>
      </c>
      <c r="R287" s="208">
        <f>Q287*H287</f>
        <v>0</v>
      </c>
      <c r="S287" s="208">
        <v>0.019300000000000001</v>
      </c>
      <c r="T287" s="209">
        <f>S287*H287</f>
        <v>0.019300000000000001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0" t="s">
        <v>219</v>
      </c>
      <c r="AT287" s="210" t="s">
        <v>130</v>
      </c>
      <c r="AU287" s="210" t="s">
        <v>136</v>
      </c>
      <c r="AY287" s="19" t="s">
        <v>127</v>
      </c>
      <c r="BE287" s="211">
        <f>IF(N287="základní",J287,0)</f>
        <v>0</v>
      </c>
      <c r="BF287" s="211">
        <f>IF(N287="snížená",J287,0)</f>
        <v>0</v>
      </c>
      <c r="BG287" s="211">
        <f>IF(N287="zákl. přenesená",J287,0)</f>
        <v>0</v>
      </c>
      <c r="BH287" s="211">
        <f>IF(N287="sníž. přenesená",J287,0)</f>
        <v>0</v>
      </c>
      <c r="BI287" s="211">
        <f>IF(N287="nulová",J287,0)</f>
        <v>0</v>
      </c>
      <c r="BJ287" s="19" t="s">
        <v>136</v>
      </c>
      <c r="BK287" s="211">
        <f>ROUND(I287*H287,2)</f>
        <v>0</v>
      </c>
      <c r="BL287" s="19" t="s">
        <v>219</v>
      </c>
      <c r="BM287" s="210" t="s">
        <v>556</v>
      </c>
    </row>
    <row r="288" s="2" customFormat="1">
      <c r="A288" s="40"/>
      <c r="B288" s="41"/>
      <c r="C288" s="42"/>
      <c r="D288" s="212" t="s">
        <v>138</v>
      </c>
      <c r="E288" s="42"/>
      <c r="F288" s="213" t="s">
        <v>557</v>
      </c>
      <c r="G288" s="42"/>
      <c r="H288" s="42"/>
      <c r="I288" s="214"/>
      <c r="J288" s="42"/>
      <c r="K288" s="42"/>
      <c r="L288" s="46"/>
      <c r="M288" s="215"/>
      <c r="N288" s="216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138</v>
      </c>
      <c r="AU288" s="19" t="s">
        <v>136</v>
      </c>
    </row>
    <row r="289" s="2" customFormat="1" ht="16.5" customHeight="1">
      <c r="A289" s="40"/>
      <c r="B289" s="41"/>
      <c r="C289" s="199" t="s">
        <v>558</v>
      </c>
      <c r="D289" s="199" t="s">
        <v>130</v>
      </c>
      <c r="E289" s="200" t="s">
        <v>559</v>
      </c>
      <c r="F289" s="201" t="s">
        <v>560</v>
      </c>
      <c r="G289" s="202" t="s">
        <v>501</v>
      </c>
      <c r="H289" s="203">
        <v>7</v>
      </c>
      <c r="I289" s="204"/>
      <c r="J289" s="205">
        <f>ROUND(I289*H289,2)</f>
        <v>0</v>
      </c>
      <c r="K289" s="201" t="s">
        <v>19</v>
      </c>
      <c r="L289" s="46"/>
      <c r="M289" s="206" t="s">
        <v>19</v>
      </c>
      <c r="N289" s="207" t="s">
        <v>44</v>
      </c>
      <c r="O289" s="86"/>
      <c r="P289" s="208">
        <f>O289*H289</f>
        <v>0</v>
      </c>
      <c r="Q289" s="208">
        <v>0.00012999999999999999</v>
      </c>
      <c r="R289" s="208">
        <f>Q289*H289</f>
        <v>0.00090999999999999989</v>
      </c>
      <c r="S289" s="208">
        <v>0</v>
      </c>
      <c r="T289" s="209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0" t="s">
        <v>219</v>
      </c>
      <c r="AT289" s="210" t="s">
        <v>130</v>
      </c>
      <c r="AU289" s="210" t="s">
        <v>136</v>
      </c>
      <c r="AY289" s="19" t="s">
        <v>127</v>
      </c>
      <c r="BE289" s="211">
        <f>IF(N289="základní",J289,0)</f>
        <v>0</v>
      </c>
      <c r="BF289" s="211">
        <f>IF(N289="snížená",J289,0)</f>
        <v>0</v>
      </c>
      <c r="BG289" s="211">
        <f>IF(N289="zákl. přenesená",J289,0)</f>
        <v>0</v>
      </c>
      <c r="BH289" s="211">
        <f>IF(N289="sníž. přenesená",J289,0)</f>
        <v>0</v>
      </c>
      <c r="BI289" s="211">
        <f>IF(N289="nulová",J289,0)</f>
        <v>0</v>
      </c>
      <c r="BJ289" s="19" t="s">
        <v>136</v>
      </c>
      <c r="BK289" s="211">
        <f>ROUND(I289*H289,2)</f>
        <v>0</v>
      </c>
      <c r="BL289" s="19" t="s">
        <v>219</v>
      </c>
      <c r="BM289" s="210" t="s">
        <v>561</v>
      </c>
    </row>
    <row r="290" s="2" customFormat="1" ht="16.5" customHeight="1">
      <c r="A290" s="40"/>
      <c r="B290" s="41"/>
      <c r="C290" s="251" t="s">
        <v>562</v>
      </c>
      <c r="D290" s="251" t="s">
        <v>242</v>
      </c>
      <c r="E290" s="252" t="s">
        <v>563</v>
      </c>
      <c r="F290" s="253" t="s">
        <v>564</v>
      </c>
      <c r="G290" s="254" t="s">
        <v>238</v>
      </c>
      <c r="H290" s="255">
        <v>7</v>
      </c>
      <c r="I290" s="256"/>
      <c r="J290" s="257">
        <f>ROUND(I290*H290,2)</f>
        <v>0</v>
      </c>
      <c r="K290" s="253" t="s">
        <v>19</v>
      </c>
      <c r="L290" s="258"/>
      <c r="M290" s="259" t="s">
        <v>19</v>
      </c>
      <c r="N290" s="260" t="s">
        <v>44</v>
      </c>
      <c r="O290" s="86"/>
      <c r="P290" s="208">
        <f>O290*H290</f>
        <v>0</v>
      </c>
      <c r="Q290" s="208">
        <v>0.00050000000000000001</v>
      </c>
      <c r="R290" s="208">
        <f>Q290*H290</f>
        <v>0.0035000000000000001</v>
      </c>
      <c r="S290" s="208">
        <v>0</v>
      </c>
      <c r="T290" s="209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0" t="s">
        <v>304</v>
      </c>
      <c r="AT290" s="210" t="s">
        <v>242</v>
      </c>
      <c r="AU290" s="210" t="s">
        <v>136</v>
      </c>
      <c r="AY290" s="19" t="s">
        <v>127</v>
      </c>
      <c r="BE290" s="211">
        <f>IF(N290="základní",J290,0)</f>
        <v>0</v>
      </c>
      <c r="BF290" s="211">
        <f>IF(N290="snížená",J290,0)</f>
        <v>0</v>
      </c>
      <c r="BG290" s="211">
        <f>IF(N290="zákl. přenesená",J290,0)</f>
        <v>0</v>
      </c>
      <c r="BH290" s="211">
        <f>IF(N290="sníž. přenesená",J290,0)</f>
        <v>0</v>
      </c>
      <c r="BI290" s="211">
        <f>IF(N290="nulová",J290,0)</f>
        <v>0</v>
      </c>
      <c r="BJ290" s="19" t="s">
        <v>136</v>
      </c>
      <c r="BK290" s="211">
        <f>ROUND(I290*H290,2)</f>
        <v>0</v>
      </c>
      <c r="BL290" s="19" t="s">
        <v>219</v>
      </c>
      <c r="BM290" s="210" t="s">
        <v>565</v>
      </c>
    </row>
    <row r="291" s="2" customFormat="1" ht="16.5" customHeight="1">
      <c r="A291" s="40"/>
      <c r="B291" s="41"/>
      <c r="C291" s="199" t="s">
        <v>566</v>
      </c>
      <c r="D291" s="199" t="s">
        <v>130</v>
      </c>
      <c r="E291" s="200" t="s">
        <v>567</v>
      </c>
      <c r="F291" s="201" t="s">
        <v>568</v>
      </c>
      <c r="G291" s="202" t="s">
        <v>501</v>
      </c>
      <c r="H291" s="203">
        <v>1</v>
      </c>
      <c r="I291" s="204"/>
      <c r="J291" s="205">
        <f>ROUND(I291*H291,2)</f>
        <v>0</v>
      </c>
      <c r="K291" s="201" t="s">
        <v>134</v>
      </c>
      <c r="L291" s="46"/>
      <c r="M291" s="206" t="s">
        <v>19</v>
      </c>
      <c r="N291" s="207" t="s">
        <v>44</v>
      </c>
      <c r="O291" s="86"/>
      <c r="P291" s="208">
        <f>O291*H291</f>
        <v>0</v>
      </c>
      <c r="Q291" s="208">
        <v>0</v>
      </c>
      <c r="R291" s="208">
        <f>Q291*H291</f>
        <v>0</v>
      </c>
      <c r="S291" s="208">
        <v>0.00156</v>
      </c>
      <c r="T291" s="209">
        <f>S291*H291</f>
        <v>0.00156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0" t="s">
        <v>219</v>
      </c>
      <c r="AT291" s="210" t="s">
        <v>130</v>
      </c>
      <c r="AU291" s="210" t="s">
        <v>136</v>
      </c>
      <c r="AY291" s="19" t="s">
        <v>127</v>
      </c>
      <c r="BE291" s="211">
        <f>IF(N291="základní",J291,0)</f>
        <v>0</v>
      </c>
      <c r="BF291" s="211">
        <f>IF(N291="snížená",J291,0)</f>
        <v>0</v>
      </c>
      <c r="BG291" s="211">
        <f>IF(N291="zákl. přenesená",J291,0)</f>
        <v>0</v>
      </c>
      <c r="BH291" s="211">
        <f>IF(N291="sníž. přenesená",J291,0)</f>
        <v>0</v>
      </c>
      <c r="BI291" s="211">
        <f>IF(N291="nulová",J291,0)</f>
        <v>0</v>
      </c>
      <c r="BJ291" s="19" t="s">
        <v>136</v>
      </c>
      <c r="BK291" s="211">
        <f>ROUND(I291*H291,2)</f>
        <v>0</v>
      </c>
      <c r="BL291" s="19" t="s">
        <v>219</v>
      </c>
      <c r="BM291" s="210" t="s">
        <v>569</v>
      </c>
    </row>
    <row r="292" s="2" customFormat="1">
      <c r="A292" s="40"/>
      <c r="B292" s="41"/>
      <c r="C292" s="42"/>
      <c r="D292" s="212" t="s">
        <v>138</v>
      </c>
      <c r="E292" s="42"/>
      <c r="F292" s="213" t="s">
        <v>570</v>
      </c>
      <c r="G292" s="42"/>
      <c r="H292" s="42"/>
      <c r="I292" s="214"/>
      <c r="J292" s="42"/>
      <c r="K292" s="42"/>
      <c r="L292" s="46"/>
      <c r="M292" s="215"/>
      <c r="N292" s="216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138</v>
      </c>
      <c r="AU292" s="19" t="s">
        <v>136</v>
      </c>
    </row>
    <row r="293" s="2" customFormat="1" ht="16.5" customHeight="1">
      <c r="A293" s="40"/>
      <c r="B293" s="41"/>
      <c r="C293" s="199" t="s">
        <v>571</v>
      </c>
      <c r="D293" s="199" t="s">
        <v>130</v>
      </c>
      <c r="E293" s="200" t="s">
        <v>572</v>
      </c>
      <c r="F293" s="201" t="s">
        <v>573</v>
      </c>
      <c r="G293" s="202" t="s">
        <v>501</v>
      </c>
      <c r="H293" s="203">
        <v>2</v>
      </c>
      <c r="I293" s="204"/>
      <c r="J293" s="205">
        <f>ROUND(I293*H293,2)</f>
        <v>0</v>
      </c>
      <c r="K293" s="201" t="s">
        <v>134</v>
      </c>
      <c r="L293" s="46"/>
      <c r="M293" s="206" t="s">
        <v>19</v>
      </c>
      <c r="N293" s="207" t="s">
        <v>44</v>
      </c>
      <c r="O293" s="86"/>
      <c r="P293" s="208">
        <f>O293*H293</f>
        <v>0</v>
      </c>
      <c r="Q293" s="208">
        <v>0</v>
      </c>
      <c r="R293" s="208">
        <f>Q293*H293</f>
        <v>0</v>
      </c>
      <c r="S293" s="208">
        <v>0.00085999999999999998</v>
      </c>
      <c r="T293" s="209">
        <f>S293*H293</f>
        <v>0.00172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0" t="s">
        <v>219</v>
      </c>
      <c r="AT293" s="210" t="s">
        <v>130</v>
      </c>
      <c r="AU293" s="210" t="s">
        <v>136</v>
      </c>
      <c r="AY293" s="19" t="s">
        <v>127</v>
      </c>
      <c r="BE293" s="211">
        <f>IF(N293="základní",J293,0)</f>
        <v>0</v>
      </c>
      <c r="BF293" s="211">
        <f>IF(N293="snížená",J293,0)</f>
        <v>0</v>
      </c>
      <c r="BG293" s="211">
        <f>IF(N293="zákl. přenesená",J293,0)</f>
        <v>0</v>
      </c>
      <c r="BH293" s="211">
        <f>IF(N293="sníž. přenesená",J293,0)</f>
        <v>0</v>
      </c>
      <c r="BI293" s="211">
        <f>IF(N293="nulová",J293,0)</f>
        <v>0</v>
      </c>
      <c r="BJ293" s="19" t="s">
        <v>136</v>
      </c>
      <c r="BK293" s="211">
        <f>ROUND(I293*H293,2)</f>
        <v>0</v>
      </c>
      <c r="BL293" s="19" t="s">
        <v>219</v>
      </c>
      <c r="BM293" s="210" t="s">
        <v>574</v>
      </c>
    </row>
    <row r="294" s="2" customFormat="1">
      <c r="A294" s="40"/>
      <c r="B294" s="41"/>
      <c r="C294" s="42"/>
      <c r="D294" s="212" t="s">
        <v>138</v>
      </c>
      <c r="E294" s="42"/>
      <c r="F294" s="213" t="s">
        <v>575</v>
      </c>
      <c r="G294" s="42"/>
      <c r="H294" s="42"/>
      <c r="I294" s="214"/>
      <c r="J294" s="42"/>
      <c r="K294" s="42"/>
      <c r="L294" s="46"/>
      <c r="M294" s="215"/>
      <c r="N294" s="216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138</v>
      </c>
      <c r="AU294" s="19" t="s">
        <v>136</v>
      </c>
    </row>
    <row r="295" s="2" customFormat="1" ht="16.5" customHeight="1">
      <c r="A295" s="40"/>
      <c r="B295" s="41"/>
      <c r="C295" s="199" t="s">
        <v>576</v>
      </c>
      <c r="D295" s="199" t="s">
        <v>130</v>
      </c>
      <c r="E295" s="200" t="s">
        <v>577</v>
      </c>
      <c r="F295" s="201" t="s">
        <v>578</v>
      </c>
      <c r="G295" s="202" t="s">
        <v>238</v>
      </c>
      <c r="H295" s="203">
        <v>1</v>
      </c>
      <c r="I295" s="204"/>
      <c r="J295" s="205">
        <f>ROUND(I295*H295,2)</f>
        <v>0</v>
      </c>
      <c r="K295" s="201" t="s">
        <v>134</v>
      </c>
      <c r="L295" s="46"/>
      <c r="M295" s="206" t="s">
        <v>19</v>
      </c>
      <c r="N295" s="207" t="s">
        <v>44</v>
      </c>
      <c r="O295" s="86"/>
      <c r="P295" s="208">
        <f>O295*H295</f>
        <v>0</v>
      </c>
      <c r="Q295" s="208">
        <v>0</v>
      </c>
      <c r="R295" s="208">
        <f>Q295*H295</f>
        <v>0</v>
      </c>
      <c r="S295" s="208">
        <v>0</v>
      </c>
      <c r="T295" s="209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0" t="s">
        <v>219</v>
      </c>
      <c r="AT295" s="210" t="s">
        <v>130</v>
      </c>
      <c r="AU295" s="210" t="s">
        <v>136</v>
      </c>
      <c r="AY295" s="19" t="s">
        <v>127</v>
      </c>
      <c r="BE295" s="211">
        <f>IF(N295="základní",J295,0)</f>
        <v>0</v>
      </c>
      <c r="BF295" s="211">
        <f>IF(N295="snížená",J295,0)</f>
        <v>0</v>
      </c>
      <c r="BG295" s="211">
        <f>IF(N295="zákl. přenesená",J295,0)</f>
        <v>0</v>
      </c>
      <c r="BH295" s="211">
        <f>IF(N295="sníž. přenesená",J295,0)</f>
        <v>0</v>
      </c>
      <c r="BI295" s="211">
        <f>IF(N295="nulová",J295,0)</f>
        <v>0</v>
      </c>
      <c r="BJ295" s="19" t="s">
        <v>136</v>
      </c>
      <c r="BK295" s="211">
        <f>ROUND(I295*H295,2)</f>
        <v>0</v>
      </c>
      <c r="BL295" s="19" t="s">
        <v>219</v>
      </c>
      <c r="BM295" s="210" t="s">
        <v>579</v>
      </c>
    </row>
    <row r="296" s="2" customFormat="1">
      <c r="A296" s="40"/>
      <c r="B296" s="41"/>
      <c r="C296" s="42"/>
      <c r="D296" s="212" t="s">
        <v>138</v>
      </c>
      <c r="E296" s="42"/>
      <c r="F296" s="213" t="s">
        <v>580</v>
      </c>
      <c r="G296" s="42"/>
      <c r="H296" s="42"/>
      <c r="I296" s="214"/>
      <c r="J296" s="42"/>
      <c r="K296" s="42"/>
      <c r="L296" s="46"/>
      <c r="M296" s="215"/>
      <c r="N296" s="216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138</v>
      </c>
      <c r="AU296" s="19" t="s">
        <v>136</v>
      </c>
    </row>
    <row r="297" s="2" customFormat="1" ht="16.5" customHeight="1">
      <c r="A297" s="40"/>
      <c r="B297" s="41"/>
      <c r="C297" s="251" t="s">
        <v>581</v>
      </c>
      <c r="D297" s="251" t="s">
        <v>242</v>
      </c>
      <c r="E297" s="252" t="s">
        <v>582</v>
      </c>
      <c r="F297" s="253" t="s">
        <v>583</v>
      </c>
      <c r="G297" s="254" t="s">
        <v>238</v>
      </c>
      <c r="H297" s="255">
        <v>1</v>
      </c>
      <c r="I297" s="256"/>
      <c r="J297" s="257">
        <f>ROUND(I297*H297,2)</f>
        <v>0</v>
      </c>
      <c r="K297" s="253" t="s">
        <v>134</v>
      </c>
      <c r="L297" s="258"/>
      <c r="M297" s="259" t="s">
        <v>19</v>
      </c>
      <c r="N297" s="260" t="s">
        <v>44</v>
      </c>
      <c r="O297" s="86"/>
      <c r="P297" s="208">
        <f>O297*H297</f>
        <v>0</v>
      </c>
      <c r="Q297" s="208">
        <v>0.0018</v>
      </c>
      <c r="R297" s="208">
        <f>Q297*H297</f>
        <v>0.0018</v>
      </c>
      <c r="S297" s="208">
        <v>0</v>
      </c>
      <c r="T297" s="209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0" t="s">
        <v>304</v>
      </c>
      <c r="AT297" s="210" t="s">
        <v>242</v>
      </c>
      <c r="AU297" s="210" t="s">
        <v>136</v>
      </c>
      <c r="AY297" s="19" t="s">
        <v>127</v>
      </c>
      <c r="BE297" s="211">
        <f>IF(N297="základní",J297,0)</f>
        <v>0</v>
      </c>
      <c r="BF297" s="211">
        <f>IF(N297="snížená",J297,0)</f>
        <v>0</v>
      </c>
      <c r="BG297" s="211">
        <f>IF(N297="zákl. přenesená",J297,0)</f>
        <v>0</v>
      </c>
      <c r="BH297" s="211">
        <f>IF(N297="sníž. přenesená",J297,0)</f>
        <v>0</v>
      </c>
      <c r="BI297" s="211">
        <f>IF(N297="nulová",J297,0)</f>
        <v>0</v>
      </c>
      <c r="BJ297" s="19" t="s">
        <v>136</v>
      </c>
      <c r="BK297" s="211">
        <f>ROUND(I297*H297,2)</f>
        <v>0</v>
      </c>
      <c r="BL297" s="19" t="s">
        <v>219</v>
      </c>
      <c r="BM297" s="210" t="s">
        <v>584</v>
      </c>
    </row>
    <row r="298" s="2" customFormat="1" ht="16.5" customHeight="1">
      <c r="A298" s="40"/>
      <c r="B298" s="41"/>
      <c r="C298" s="199" t="s">
        <v>585</v>
      </c>
      <c r="D298" s="199" t="s">
        <v>130</v>
      </c>
      <c r="E298" s="200" t="s">
        <v>586</v>
      </c>
      <c r="F298" s="201" t="s">
        <v>587</v>
      </c>
      <c r="G298" s="202" t="s">
        <v>238</v>
      </c>
      <c r="H298" s="203">
        <v>1</v>
      </c>
      <c r="I298" s="204"/>
      <c r="J298" s="205">
        <f>ROUND(I298*H298,2)</f>
        <v>0</v>
      </c>
      <c r="K298" s="201" t="s">
        <v>134</v>
      </c>
      <c r="L298" s="46"/>
      <c r="M298" s="206" t="s">
        <v>19</v>
      </c>
      <c r="N298" s="207" t="s">
        <v>44</v>
      </c>
      <c r="O298" s="86"/>
      <c r="P298" s="208">
        <f>O298*H298</f>
        <v>0</v>
      </c>
      <c r="Q298" s="208">
        <v>4.0000000000000003E-05</v>
      </c>
      <c r="R298" s="208">
        <f>Q298*H298</f>
        <v>4.0000000000000003E-05</v>
      </c>
      <c r="S298" s="208">
        <v>0</v>
      </c>
      <c r="T298" s="209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0" t="s">
        <v>219</v>
      </c>
      <c r="AT298" s="210" t="s">
        <v>130</v>
      </c>
      <c r="AU298" s="210" t="s">
        <v>136</v>
      </c>
      <c r="AY298" s="19" t="s">
        <v>127</v>
      </c>
      <c r="BE298" s="211">
        <f>IF(N298="základní",J298,0)</f>
        <v>0</v>
      </c>
      <c r="BF298" s="211">
        <f>IF(N298="snížená",J298,0)</f>
        <v>0</v>
      </c>
      <c r="BG298" s="211">
        <f>IF(N298="zákl. přenesená",J298,0)</f>
        <v>0</v>
      </c>
      <c r="BH298" s="211">
        <f>IF(N298="sníž. přenesená",J298,0)</f>
        <v>0</v>
      </c>
      <c r="BI298" s="211">
        <f>IF(N298="nulová",J298,0)</f>
        <v>0</v>
      </c>
      <c r="BJ298" s="19" t="s">
        <v>136</v>
      </c>
      <c r="BK298" s="211">
        <f>ROUND(I298*H298,2)</f>
        <v>0</v>
      </c>
      <c r="BL298" s="19" t="s">
        <v>219</v>
      </c>
      <c r="BM298" s="210" t="s">
        <v>588</v>
      </c>
    </row>
    <row r="299" s="2" customFormat="1">
      <c r="A299" s="40"/>
      <c r="B299" s="41"/>
      <c r="C299" s="42"/>
      <c r="D299" s="212" t="s">
        <v>138</v>
      </c>
      <c r="E299" s="42"/>
      <c r="F299" s="213" t="s">
        <v>589</v>
      </c>
      <c r="G299" s="42"/>
      <c r="H299" s="42"/>
      <c r="I299" s="214"/>
      <c r="J299" s="42"/>
      <c r="K299" s="42"/>
      <c r="L299" s="46"/>
      <c r="M299" s="215"/>
      <c r="N299" s="216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138</v>
      </c>
      <c r="AU299" s="19" t="s">
        <v>136</v>
      </c>
    </row>
    <row r="300" s="2" customFormat="1" ht="16.5" customHeight="1">
      <c r="A300" s="40"/>
      <c r="B300" s="41"/>
      <c r="C300" s="251" t="s">
        <v>590</v>
      </c>
      <c r="D300" s="251" t="s">
        <v>242</v>
      </c>
      <c r="E300" s="252" t="s">
        <v>591</v>
      </c>
      <c r="F300" s="253" t="s">
        <v>592</v>
      </c>
      <c r="G300" s="254" t="s">
        <v>238</v>
      </c>
      <c r="H300" s="255">
        <v>1</v>
      </c>
      <c r="I300" s="256"/>
      <c r="J300" s="257">
        <f>ROUND(I300*H300,2)</f>
        <v>0</v>
      </c>
      <c r="K300" s="253" t="s">
        <v>134</v>
      </c>
      <c r="L300" s="258"/>
      <c r="M300" s="259" t="s">
        <v>19</v>
      </c>
      <c r="N300" s="260" t="s">
        <v>44</v>
      </c>
      <c r="O300" s="86"/>
      <c r="P300" s="208">
        <f>O300*H300</f>
        <v>0</v>
      </c>
      <c r="Q300" s="208">
        <v>0.00147</v>
      </c>
      <c r="R300" s="208">
        <f>Q300*H300</f>
        <v>0.00147</v>
      </c>
      <c r="S300" s="208">
        <v>0</v>
      </c>
      <c r="T300" s="209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0" t="s">
        <v>304</v>
      </c>
      <c r="AT300" s="210" t="s">
        <v>242</v>
      </c>
      <c r="AU300" s="210" t="s">
        <v>136</v>
      </c>
      <c r="AY300" s="19" t="s">
        <v>127</v>
      </c>
      <c r="BE300" s="211">
        <f>IF(N300="základní",J300,0)</f>
        <v>0</v>
      </c>
      <c r="BF300" s="211">
        <f>IF(N300="snížená",J300,0)</f>
        <v>0</v>
      </c>
      <c r="BG300" s="211">
        <f>IF(N300="zákl. přenesená",J300,0)</f>
        <v>0</v>
      </c>
      <c r="BH300" s="211">
        <f>IF(N300="sníž. přenesená",J300,0)</f>
        <v>0</v>
      </c>
      <c r="BI300" s="211">
        <f>IF(N300="nulová",J300,0)</f>
        <v>0</v>
      </c>
      <c r="BJ300" s="19" t="s">
        <v>136</v>
      </c>
      <c r="BK300" s="211">
        <f>ROUND(I300*H300,2)</f>
        <v>0</v>
      </c>
      <c r="BL300" s="19" t="s">
        <v>219</v>
      </c>
      <c r="BM300" s="210" t="s">
        <v>593</v>
      </c>
    </row>
    <row r="301" s="2" customFormat="1" ht="16.5" customHeight="1">
      <c r="A301" s="40"/>
      <c r="B301" s="41"/>
      <c r="C301" s="199" t="s">
        <v>594</v>
      </c>
      <c r="D301" s="199" t="s">
        <v>130</v>
      </c>
      <c r="E301" s="200" t="s">
        <v>595</v>
      </c>
      <c r="F301" s="201" t="s">
        <v>596</v>
      </c>
      <c r="G301" s="202" t="s">
        <v>501</v>
      </c>
      <c r="H301" s="203">
        <v>1</v>
      </c>
      <c r="I301" s="204"/>
      <c r="J301" s="205">
        <f>ROUND(I301*H301,2)</f>
        <v>0</v>
      </c>
      <c r="K301" s="201" t="s">
        <v>134</v>
      </c>
      <c r="L301" s="46"/>
      <c r="M301" s="206" t="s">
        <v>19</v>
      </c>
      <c r="N301" s="207" t="s">
        <v>44</v>
      </c>
      <c r="O301" s="86"/>
      <c r="P301" s="208">
        <f>O301*H301</f>
        <v>0</v>
      </c>
      <c r="Q301" s="208">
        <v>0.00012</v>
      </c>
      <c r="R301" s="208">
        <f>Q301*H301</f>
        <v>0.00012</v>
      </c>
      <c r="S301" s="208">
        <v>0</v>
      </c>
      <c r="T301" s="209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0" t="s">
        <v>219</v>
      </c>
      <c r="AT301" s="210" t="s">
        <v>130</v>
      </c>
      <c r="AU301" s="210" t="s">
        <v>136</v>
      </c>
      <c r="AY301" s="19" t="s">
        <v>127</v>
      </c>
      <c r="BE301" s="211">
        <f>IF(N301="základní",J301,0)</f>
        <v>0</v>
      </c>
      <c r="BF301" s="211">
        <f>IF(N301="snížená",J301,0)</f>
        <v>0</v>
      </c>
      <c r="BG301" s="211">
        <f>IF(N301="zákl. přenesená",J301,0)</f>
        <v>0</v>
      </c>
      <c r="BH301" s="211">
        <f>IF(N301="sníž. přenesená",J301,0)</f>
        <v>0</v>
      </c>
      <c r="BI301" s="211">
        <f>IF(N301="nulová",J301,0)</f>
        <v>0</v>
      </c>
      <c r="BJ301" s="19" t="s">
        <v>136</v>
      </c>
      <c r="BK301" s="211">
        <f>ROUND(I301*H301,2)</f>
        <v>0</v>
      </c>
      <c r="BL301" s="19" t="s">
        <v>219</v>
      </c>
      <c r="BM301" s="210" t="s">
        <v>597</v>
      </c>
    </row>
    <row r="302" s="2" customFormat="1">
      <c r="A302" s="40"/>
      <c r="B302" s="41"/>
      <c r="C302" s="42"/>
      <c r="D302" s="212" t="s">
        <v>138</v>
      </c>
      <c r="E302" s="42"/>
      <c r="F302" s="213" t="s">
        <v>598</v>
      </c>
      <c r="G302" s="42"/>
      <c r="H302" s="42"/>
      <c r="I302" s="214"/>
      <c r="J302" s="42"/>
      <c r="K302" s="42"/>
      <c r="L302" s="46"/>
      <c r="M302" s="215"/>
      <c r="N302" s="216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138</v>
      </c>
      <c r="AU302" s="19" t="s">
        <v>136</v>
      </c>
    </row>
    <row r="303" s="2" customFormat="1" ht="16.5" customHeight="1">
      <c r="A303" s="40"/>
      <c r="B303" s="41"/>
      <c r="C303" s="251" t="s">
        <v>599</v>
      </c>
      <c r="D303" s="251" t="s">
        <v>242</v>
      </c>
      <c r="E303" s="252" t="s">
        <v>600</v>
      </c>
      <c r="F303" s="253" t="s">
        <v>601</v>
      </c>
      <c r="G303" s="254" t="s">
        <v>238</v>
      </c>
      <c r="H303" s="255">
        <v>1</v>
      </c>
      <c r="I303" s="256"/>
      <c r="J303" s="257">
        <f>ROUND(I303*H303,2)</f>
        <v>0</v>
      </c>
      <c r="K303" s="253" t="s">
        <v>134</v>
      </c>
      <c r="L303" s="258"/>
      <c r="M303" s="259" t="s">
        <v>19</v>
      </c>
      <c r="N303" s="260" t="s">
        <v>44</v>
      </c>
      <c r="O303" s="86"/>
      <c r="P303" s="208">
        <f>O303*H303</f>
        <v>0</v>
      </c>
      <c r="Q303" s="208">
        <v>0.0030500000000000002</v>
      </c>
      <c r="R303" s="208">
        <f>Q303*H303</f>
        <v>0.0030500000000000002</v>
      </c>
      <c r="S303" s="208">
        <v>0</v>
      </c>
      <c r="T303" s="209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0" t="s">
        <v>304</v>
      </c>
      <c r="AT303" s="210" t="s">
        <v>242</v>
      </c>
      <c r="AU303" s="210" t="s">
        <v>136</v>
      </c>
      <c r="AY303" s="19" t="s">
        <v>127</v>
      </c>
      <c r="BE303" s="211">
        <f>IF(N303="základní",J303,0)</f>
        <v>0</v>
      </c>
      <c r="BF303" s="211">
        <f>IF(N303="snížená",J303,0)</f>
        <v>0</v>
      </c>
      <c r="BG303" s="211">
        <f>IF(N303="zákl. přenesená",J303,0)</f>
        <v>0</v>
      </c>
      <c r="BH303" s="211">
        <f>IF(N303="sníž. přenesená",J303,0)</f>
        <v>0</v>
      </c>
      <c r="BI303" s="211">
        <f>IF(N303="nulová",J303,0)</f>
        <v>0</v>
      </c>
      <c r="BJ303" s="19" t="s">
        <v>136</v>
      </c>
      <c r="BK303" s="211">
        <f>ROUND(I303*H303,2)</f>
        <v>0</v>
      </c>
      <c r="BL303" s="19" t="s">
        <v>219</v>
      </c>
      <c r="BM303" s="210" t="s">
        <v>602</v>
      </c>
    </row>
    <row r="304" s="2" customFormat="1" ht="21.75" customHeight="1">
      <c r="A304" s="40"/>
      <c r="B304" s="41"/>
      <c r="C304" s="199" t="s">
        <v>603</v>
      </c>
      <c r="D304" s="199" t="s">
        <v>130</v>
      </c>
      <c r="E304" s="200" t="s">
        <v>604</v>
      </c>
      <c r="F304" s="201" t="s">
        <v>605</v>
      </c>
      <c r="G304" s="202" t="s">
        <v>238</v>
      </c>
      <c r="H304" s="203">
        <v>3</v>
      </c>
      <c r="I304" s="204"/>
      <c r="J304" s="205">
        <f>ROUND(I304*H304,2)</f>
        <v>0</v>
      </c>
      <c r="K304" s="201" t="s">
        <v>134</v>
      </c>
      <c r="L304" s="46"/>
      <c r="M304" s="206" t="s">
        <v>19</v>
      </c>
      <c r="N304" s="207" t="s">
        <v>44</v>
      </c>
      <c r="O304" s="86"/>
      <c r="P304" s="208">
        <f>O304*H304</f>
        <v>0</v>
      </c>
      <c r="Q304" s="208">
        <v>0.00019000000000000001</v>
      </c>
      <c r="R304" s="208">
        <f>Q304*H304</f>
        <v>0.00056999999999999998</v>
      </c>
      <c r="S304" s="208">
        <v>0</v>
      </c>
      <c r="T304" s="209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0" t="s">
        <v>219</v>
      </c>
      <c r="AT304" s="210" t="s">
        <v>130</v>
      </c>
      <c r="AU304" s="210" t="s">
        <v>136</v>
      </c>
      <c r="AY304" s="19" t="s">
        <v>127</v>
      </c>
      <c r="BE304" s="211">
        <f>IF(N304="základní",J304,0)</f>
        <v>0</v>
      </c>
      <c r="BF304" s="211">
        <f>IF(N304="snížená",J304,0)</f>
        <v>0</v>
      </c>
      <c r="BG304" s="211">
        <f>IF(N304="zákl. přenesená",J304,0)</f>
        <v>0</v>
      </c>
      <c r="BH304" s="211">
        <f>IF(N304="sníž. přenesená",J304,0)</f>
        <v>0</v>
      </c>
      <c r="BI304" s="211">
        <f>IF(N304="nulová",J304,0)</f>
        <v>0</v>
      </c>
      <c r="BJ304" s="19" t="s">
        <v>136</v>
      </c>
      <c r="BK304" s="211">
        <f>ROUND(I304*H304,2)</f>
        <v>0</v>
      </c>
      <c r="BL304" s="19" t="s">
        <v>219</v>
      </c>
      <c r="BM304" s="210" t="s">
        <v>606</v>
      </c>
    </row>
    <row r="305" s="2" customFormat="1">
      <c r="A305" s="40"/>
      <c r="B305" s="41"/>
      <c r="C305" s="42"/>
      <c r="D305" s="212" t="s">
        <v>138</v>
      </c>
      <c r="E305" s="42"/>
      <c r="F305" s="213" t="s">
        <v>607</v>
      </c>
      <c r="G305" s="42"/>
      <c r="H305" s="42"/>
      <c r="I305" s="214"/>
      <c r="J305" s="42"/>
      <c r="K305" s="42"/>
      <c r="L305" s="46"/>
      <c r="M305" s="215"/>
      <c r="N305" s="216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138</v>
      </c>
      <c r="AU305" s="19" t="s">
        <v>136</v>
      </c>
    </row>
    <row r="306" s="2" customFormat="1" ht="16.5" customHeight="1">
      <c r="A306" s="40"/>
      <c r="B306" s="41"/>
      <c r="C306" s="251" t="s">
        <v>608</v>
      </c>
      <c r="D306" s="251" t="s">
        <v>242</v>
      </c>
      <c r="E306" s="252" t="s">
        <v>609</v>
      </c>
      <c r="F306" s="253" t="s">
        <v>610</v>
      </c>
      <c r="G306" s="254" t="s">
        <v>238</v>
      </c>
      <c r="H306" s="255">
        <v>1</v>
      </c>
      <c r="I306" s="256"/>
      <c r="J306" s="257">
        <f>ROUND(I306*H306,2)</f>
        <v>0</v>
      </c>
      <c r="K306" s="253" t="s">
        <v>134</v>
      </c>
      <c r="L306" s="258"/>
      <c r="M306" s="259" t="s">
        <v>19</v>
      </c>
      <c r="N306" s="260" t="s">
        <v>44</v>
      </c>
      <c r="O306" s="86"/>
      <c r="P306" s="208">
        <f>O306*H306</f>
        <v>0</v>
      </c>
      <c r="Q306" s="208">
        <v>0.00038999999999999999</v>
      </c>
      <c r="R306" s="208">
        <f>Q306*H306</f>
        <v>0.00038999999999999999</v>
      </c>
      <c r="S306" s="208">
        <v>0</v>
      </c>
      <c r="T306" s="209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0" t="s">
        <v>304</v>
      </c>
      <c r="AT306" s="210" t="s">
        <v>242</v>
      </c>
      <c r="AU306" s="210" t="s">
        <v>136</v>
      </c>
      <c r="AY306" s="19" t="s">
        <v>127</v>
      </c>
      <c r="BE306" s="211">
        <f>IF(N306="základní",J306,0)</f>
        <v>0</v>
      </c>
      <c r="BF306" s="211">
        <f>IF(N306="snížená",J306,0)</f>
        <v>0</v>
      </c>
      <c r="BG306" s="211">
        <f>IF(N306="zákl. přenesená",J306,0)</f>
        <v>0</v>
      </c>
      <c r="BH306" s="211">
        <f>IF(N306="sníž. přenesená",J306,0)</f>
        <v>0</v>
      </c>
      <c r="BI306" s="211">
        <f>IF(N306="nulová",J306,0)</f>
        <v>0</v>
      </c>
      <c r="BJ306" s="19" t="s">
        <v>136</v>
      </c>
      <c r="BK306" s="211">
        <f>ROUND(I306*H306,2)</f>
        <v>0</v>
      </c>
      <c r="BL306" s="19" t="s">
        <v>219</v>
      </c>
      <c r="BM306" s="210" t="s">
        <v>611</v>
      </c>
    </row>
    <row r="307" s="2" customFormat="1" ht="24.15" customHeight="1">
      <c r="A307" s="40"/>
      <c r="B307" s="41"/>
      <c r="C307" s="251" t="s">
        <v>612</v>
      </c>
      <c r="D307" s="251" t="s">
        <v>242</v>
      </c>
      <c r="E307" s="252" t="s">
        <v>613</v>
      </c>
      <c r="F307" s="253" t="s">
        <v>614</v>
      </c>
      <c r="G307" s="254" t="s">
        <v>238</v>
      </c>
      <c r="H307" s="255">
        <v>1</v>
      </c>
      <c r="I307" s="256"/>
      <c r="J307" s="257">
        <f>ROUND(I307*H307,2)</f>
        <v>0</v>
      </c>
      <c r="K307" s="253" t="s">
        <v>134</v>
      </c>
      <c r="L307" s="258"/>
      <c r="M307" s="259" t="s">
        <v>19</v>
      </c>
      <c r="N307" s="260" t="s">
        <v>44</v>
      </c>
      <c r="O307" s="86"/>
      <c r="P307" s="208">
        <f>O307*H307</f>
        <v>0</v>
      </c>
      <c r="Q307" s="208">
        <v>0.00032000000000000003</v>
      </c>
      <c r="R307" s="208">
        <f>Q307*H307</f>
        <v>0.00032000000000000003</v>
      </c>
      <c r="S307" s="208">
        <v>0</v>
      </c>
      <c r="T307" s="209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0" t="s">
        <v>304</v>
      </c>
      <c r="AT307" s="210" t="s">
        <v>242</v>
      </c>
      <c r="AU307" s="210" t="s">
        <v>136</v>
      </c>
      <c r="AY307" s="19" t="s">
        <v>127</v>
      </c>
      <c r="BE307" s="211">
        <f>IF(N307="základní",J307,0)</f>
        <v>0</v>
      </c>
      <c r="BF307" s="211">
        <f>IF(N307="snížená",J307,0)</f>
        <v>0</v>
      </c>
      <c r="BG307" s="211">
        <f>IF(N307="zákl. přenesená",J307,0)</f>
        <v>0</v>
      </c>
      <c r="BH307" s="211">
        <f>IF(N307="sníž. přenesená",J307,0)</f>
        <v>0</v>
      </c>
      <c r="BI307" s="211">
        <f>IF(N307="nulová",J307,0)</f>
        <v>0</v>
      </c>
      <c r="BJ307" s="19" t="s">
        <v>136</v>
      </c>
      <c r="BK307" s="211">
        <f>ROUND(I307*H307,2)</f>
        <v>0</v>
      </c>
      <c r="BL307" s="19" t="s">
        <v>219</v>
      </c>
      <c r="BM307" s="210" t="s">
        <v>615</v>
      </c>
    </row>
    <row r="308" s="2" customFormat="1" ht="16.5" customHeight="1">
      <c r="A308" s="40"/>
      <c r="B308" s="41"/>
      <c r="C308" s="251" t="s">
        <v>616</v>
      </c>
      <c r="D308" s="251" t="s">
        <v>242</v>
      </c>
      <c r="E308" s="252" t="s">
        <v>617</v>
      </c>
      <c r="F308" s="253" t="s">
        <v>618</v>
      </c>
      <c r="G308" s="254" t="s">
        <v>238</v>
      </c>
      <c r="H308" s="255">
        <v>1</v>
      </c>
      <c r="I308" s="256"/>
      <c r="J308" s="257">
        <f>ROUND(I308*H308,2)</f>
        <v>0</v>
      </c>
      <c r="K308" s="253" t="s">
        <v>134</v>
      </c>
      <c r="L308" s="258"/>
      <c r="M308" s="259" t="s">
        <v>19</v>
      </c>
      <c r="N308" s="260" t="s">
        <v>44</v>
      </c>
      <c r="O308" s="86"/>
      <c r="P308" s="208">
        <f>O308*H308</f>
        <v>0</v>
      </c>
      <c r="Q308" s="208">
        <v>0.00024000000000000001</v>
      </c>
      <c r="R308" s="208">
        <f>Q308*H308</f>
        <v>0.00024000000000000001</v>
      </c>
      <c r="S308" s="208">
        <v>0</v>
      </c>
      <c r="T308" s="209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0" t="s">
        <v>304</v>
      </c>
      <c r="AT308" s="210" t="s">
        <v>242</v>
      </c>
      <c r="AU308" s="210" t="s">
        <v>136</v>
      </c>
      <c r="AY308" s="19" t="s">
        <v>127</v>
      </c>
      <c r="BE308" s="211">
        <f>IF(N308="základní",J308,0)</f>
        <v>0</v>
      </c>
      <c r="BF308" s="211">
        <f>IF(N308="snížená",J308,0)</f>
        <v>0</v>
      </c>
      <c r="BG308" s="211">
        <f>IF(N308="zákl. přenesená",J308,0)</f>
        <v>0</v>
      </c>
      <c r="BH308" s="211">
        <f>IF(N308="sníž. přenesená",J308,0)</f>
        <v>0</v>
      </c>
      <c r="BI308" s="211">
        <f>IF(N308="nulová",J308,0)</f>
        <v>0</v>
      </c>
      <c r="BJ308" s="19" t="s">
        <v>136</v>
      </c>
      <c r="BK308" s="211">
        <f>ROUND(I308*H308,2)</f>
        <v>0</v>
      </c>
      <c r="BL308" s="19" t="s">
        <v>219</v>
      </c>
      <c r="BM308" s="210" t="s">
        <v>619</v>
      </c>
    </row>
    <row r="309" s="2" customFormat="1" ht="24.15" customHeight="1">
      <c r="A309" s="40"/>
      <c r="B309" s="41"/>
      <c r="C309" s="199" t="s">
        <v>620</v>
      </c>
      <c r="D309" s="199" t="s">
        <v>130</v>
      </c>
      <c r="E309" s="200" t="s">
        <v>621</v>
      </c>
      <c r="F309" s="201" t="s">
        <v>622</v>
      </c>
      <c r="G309" s="202" t="s">
        <v>399</v>
      </c>
      <c r="H309" s="261"/>
      <c r="I309" s="204"/>
      <c r="J309" s="205">
        <f>ROUND(I309*H309,2)</f>
        <v>0</v>
      </c>
      <c r="K309" s="201" t="s">
        <v>134</v>
      </c>
      <c r="L309" s="46"/>
      <c r="M309" s="206" t="s">
        <v>19</v>
      </c>
      <c r="N309" s="207" t="s">
        <v>44</v>
      </c>
      <c r="O309" s="86"/>
      <c r="P309" s="208">
        <f>O309*H309</f>
        <v>0</v>
      </c>
      <c r="Q309" s="208">
        <v>0</v>
      </c>
      <c r="R309" s="208">
        <f>Q309*H309</f>
        <v>0</v>
      </c>
      <c r="S309" s="208">
        <v>0</v>
      </c>
      <c r="T309" s="209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0" t="s">
        <v>219</v>
      </c>
      <c r="AT309" s="210" t="s">
        <v>130</v>
      </c>
      <c r="AU309" s="210" t="s">
        <v>136</v>
      </c>
      <c r="AY309" s="19" t="s">
        <v>127</v>
      </c>
      <c r="BE309" s="211">
        <f>IF(N309="základní",J309,0)</f>
        <v>0</v>
      </c>
      <c r="BF309" s="211">
        <f>IF(N309="snížená",J309,0)</f>
        <v>0</v>
      </c>
      <c r="BG309" s="211">
        <f>IF(N309="zákl. přenesená",J309,0)</f>
        <v>0</v>
      </c>
      <c r="BH309" s="211">
        <f>IF(N309="sníž. přenesená",J309,0)</f>
        <v>0</v>
      </c>
      <c r="BI309" s="211">
        <f>IF(N309="nulová",J309,0)</f>
        <v>0</v>
      </c>
      <c r="BJ309" s="19" t="s">
        <v>136</v>
      </c>
      <c r="BK309" s="211">
        <f>ROUND(I309*H309,2)</f>
        <v>0</v>
      </c>
      <c r="BL309" s="19" t="s">
        <v>219</v>
      </c>
      <c r="BM309" s="210" t="s">
        <v>623</v>
      </c>
    </row>
    <row r="310" s="2" customFormat="1">
      <c r="A310" s="40"/>
      <c r="B310" s="41"/>
      <c r="C310" s="42"/>
      <c r="D310" s="212" t="s">
        <v>138</v>
      </c>
      <c r="E310" s="42"/>
      <c r="F310" s="213" t="s">
        <v>624</v>
      </c>
      <c r="G310" s="42"/>
      <c r="H310" s="42"/>
      <c r="I310" s="214"/>
      <c r="J310" s="42"/>
      <c r="K310" s="42"/>
      <c r="L310" s="46"/>
      <c r="M310" s="215"/>
      <c r="N310" s="216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138</v>
      </c>
      <c r="AU310" s="19" t="s">
        <v>136</v>
      </c>
    </row>
    <row r="311" s="12" customFormat="1" ht="22.8" customHeight="1">
      <c r="A311" s="12"/>
      <c r="B311" s="183"/>
      <c r="C311" s="184"/>
      <c r="D311" s="185" t="s">
        <v>71</v>
      </c>
      <c r="E311" s="197" t="s">
        <v>625</v>
      </c>
      <c r="F311" s="197" t="s">
        <v>626</v>
      </c>
      <c r="G311" s="184"/>
      <c r="H311" s="184"/>
      <c r="I311" s="187"/>
      <c r="J311" s="198">
        <f>BK311</f>
        <v>0</v>
      </c>
      <c r="K311" s="184"/>
      <c r="L311" s="189"/>
      <c r="M311" s="190"/>
      <c r="N311" s="191"/>
      <c r="O311" s="191"/>
      <c r="P311" s="192">
        <f>SUM(P312:P317)</f>
        <v>0</v>
      </c>
      <c r="Q311" s="191"/>
      <c r="R311" s="192">
        <f>SUM(R312:R317)</f>
        <v>0.00062</v>
      </c>
      <c r="S311" s="191"/>
      <c r="T311" s="193">
        <f>SUM(T312:T317)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194" t="s">
        <v>136</v>
      </c>
      <c r="AT311" s="195" t="s">
        <v>71</v>
      </c>
      <c r="AU311" s="195" t="s">
        <v>77</v>
      </c>
      <c r="AY311" s="194" t="s">
        <v>127</v>
      </c>
      <c r="BK311" s="196">
        <f>SUM(BK312:BK317)</f>
        <v>0</v>
      </c>
    </row>
    <row r="312" s="2" customFormat="1" ht="16.5" customHeight="1">
      <c r="A312" s="40"/>
      <c r="B312" s="41"/>
      <c r="C312" s="199" t="s">
        <v>627</v>
      </c>
      <c r="D312" s="199" t="s">
        <v>130</v>
      </c>
      <c r="E312" s="200" t="s">
        <v>628</v>
      </c>
      <c r="F312" s="201" t="s">
        <v>629</v>
      </c>
      <c r="G312" s="202" t="s">
        <v>238</v>
      </c>
      <c r="H312" s="203">
        <v>2</v>
      </c>
      <c r="I312" s="204"/>
      <c r="J312" s="205">
        <f>ROUND(I312*H312,2)</f>
        <v>0</v>
      </c>
      <c r="K312" s="201" t="s">
        <v>630</v>
      </c>
      <c r="L312" s="46"/>
      <c r="M312" s="206" t="s">
        <v>19</v>
      </c>
      <c r="N312" s="207" t="s">
        <v>44</v>
      </c>
      <c r="O312" s="86"/>
      <c r="P312" s="208">
        <f>O312*H312</f>
        <v>0</v>
      </c>
      <c r="Q312" s="208">
        <v>3.0000000000000001E-05</v>
      </c>
      <c r="R312" s="208">
        <f>Q312*H312</f>
        <v>6.0000000000000002E-05</v>
      </c>
      <c r="S312" s="208">
        <v>0</v>
      </c>
      <c r="T312" s="209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0" t="s">
        <v>219</v>
      </c>
      <c r="AT312" s="210" t="s">
        <v>130</v>
      </c>
      <c r="AU312" s="210" t="s">
        <v>136</v>
      </c>
      <c r="AY312" s="19" t="s">
        <v>127</v>
      </c>
      <c r="BE312" s="211">
        <f>IF(N312="základní",J312,0)</f>
        <v>0</v>
      </c>
      <c r="BF312" s="211">
        <f>IF(N312="snížená",J312,0)</f>
        <v>0</v>
      </c>
      <c r="BG312" s="211">
        <f>IF(N312="zákl. přenesená",J312,0)</f>
        <v>0</v>
      </c>
      <c r="BH312" s="211">
        <f>IF(N312="sníž. přenesená",J312,0)</f>
        <v>0</v>
      </c>
      <c r="BI312" s="211">
        <f>IF(N312="nulová",J312,0)</f>
        <v>0</v>
      </c>
      <c r="BJ312" s="19" t="s">
        <v>136</v>
      </c>
      <c r="BK312" s="211">
        <f>ROUND(I312*H312,2)</f>
        <v>0</v>
      </c>
      <c r="BL312" s="19" t="s">
        <v>219</v>
      </c>
      <c r="BM312" s="210" t="s">
        <v>631</v>
      </c>
    </row>
    <row r="313" s="2" customFormat="1">
      <c r="A313" s="40"/>
      <c r="B313" s="41"/>
      <c r="C313" s="42"/>
      <c r="D313" s="212" t="s">
        <v>138</v>
      </c>
      <c r="E313" s="42"/>
      <c r="F313" s="213" t="s">
        <v>632</v>
      </c>
      <c r="G313" s="42"/>
      <c r="H313" s="42"/>
      <c r="I313" s="214"/>
      <c r="J313" s="42"/>
      <c r="K313" s="42"/>
      <c r="L313" s="46"/>
      <c r="M313" s="215"/>
      <c r="N313" s="216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138</v>
      </c>
      <c r="AU313" s="19" t="s">
        <v>136</v>
      </c>
    </row>
    <row r="314" s="2" customFormat="1" ht="24.15" customHeight="1">
      <c r="A314" s="40"/>
      <c r="B314" s="41"/>
      <c r="C314" s="199" t="s">
        <v>633</v>
      </c>
      <c r="D314" s="199" t="s">
        <v>130</v>
      </c>
      <c r="E314" s="200" t="s">
        <v>634</v>
      </c>
      <c r="F314" s="201" t="s">
        <v>635</v>
      </c>
      <c r="G314" s="202" t="s">
        <v>238</v>
      </c>
      <c r="H314" s="203">
        <v>2</v>
      </c>
      <c r="I314" s="204"/>
      <c r="J314" s="205">
        <f>ROUND(I314*H314,2)</f>
        <v>0</v>
      </c>
      <c r="K314" s="201" t="s">
        <v>134</v>
      </c>
      <c r="L314" s="46"/>
      <c r="M314" s="206" t="s">
        <v>19</v>
      </c>
      <c r="N314" s="207" t="s">
        <v>44</v>
      </c>
      <c r="O314" s="86"/>
      <c r="P314" s="208">
        <f>O314*H314</f>
        <v>0</v>
      </c>
      <c r="Q314" s="208">
        <v>0.00027999999999999998</v>
      </c>
      <c r="R314" s="208">
        <f>Q314*H314</f>
        <v>0.00055999999999999995</v>
      </c>
      <c r="S314" s="208">
        <v>0</v>
      </c>
      <c r="T314" s="209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0" t="s">
        <v>219</v>
      </c>
      <c r="AT314" s="210" t="s">
        <v>130</v>
      </c>
      <c r="AU314" s="210" t="s">
        <v>136</v>
      </c>
      <c r="AY314" s="19" t="s">
        <v>127</v>
      </c>
      <c r="BE314" s="211">
        <f>IF(N314="základní",J314,0)</f>
        <v>0</v>
      </c>
      <c r="BF314" s="211">
        <f>IF(N314="snížená",J314,0)</f>
        <v>0</v>
      </c>
      <c r="BG314" s="211">
        <f>IF(N314="zákl. přenesená",J314,0)</f>
        <v>0</v>
      </c>
      <c r="BH314" s="211">
        <f>IF(N314="sníž. přenesená",J314,0)</f>
        <v>0</v>
      </c>
      <c r="BI314" s="211">
        <f>IF(N314="nulová",J314,0)</f>
        <v>0</v>
      </c>
      <c r="BJ314" s="19" t="s">
        <v>136</v>
      </c>
      <c r="BK314" s="211">
        <f>ROUND(I314*H314,2)</f>
        <v>0</v>
      </c>
      <c r="BL314" s="19" t="s">
        <v>219</v>
      </c>
      <c r="BM314" s="210" t="s">
        <v>636</v>
      </c>
    </row>
    <row r="315" s="2" customFormat="1">
      <c r="A315" s="40"/>
      <c r="B315" s="41"/>
      <c r="C315" s="42"/>
      <c r="D315" s="212" t="s">
        <v>138</v>
      </c>
      <c r="E315" s="42"/>
      <c r="F315" s="213" t="s">
        <v>637</v>
      </c>
      <c r="G315" s="42"/>
      <c r="H315" s="42"/>
      <c r="I315" s="214"/>
      <c r="J315" s="42"/>
      <c r="K315" s="42"/>
      <c r="L315" s="46"/>
      <c r="M315" s="215"/>
      <c r="N315" s="216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138</v>
      </c>
      <c r="AU315" s="19" t="s">
        <v>136</v>
      </c>
    </row>
    <row r="316" s="2" customFormat="1" ht="24.15" customHeight="1">
      <c r="A316" s="40"/>
      <c r="B316" s="41"/>
      <c r="C316" s="199" t="s">
        <v>638</v>
      </c>
      <c r="D316" s="199" t="s">
        <v>130</v>
      </c>
      <c r="E316" s="200" t="s">
        <v>639</v>
      </c>
      <c r="F316" s="201" t="s">
        <v>640</v>
      </c>
      <c r="G316" s="202" t="s">
        <v>399</v>
      </c>
      <c r="H316" s="261"/>
      <c r="I316" s="204"/>
      <c r="J316" s="205">
        <f>ROUND(I316*H316,2)</f>
        <v>0</v>
      </c>
      <c r="K316" s="201" t="s">
        <v>134</v>
      </c>
      <c r="L316" s="46"/>
      <c r="M316" s="206" t="s">
        <v>19</v>
      </c>
      <c r="N316" s="207" t="s">
        <v>44</v>
      </c>
      <c r="O316" s="86"/>
      <c r="P316" s="208">
        <f>O316*H316</f>
        <v>0</v>
      </c>
      <c r="Q316" s="208">
        <v>0</v>
      </c>
      <c r="R316" s="208">
        <f>Q316*H316</f>
        <v>0</v>
      </c>
      <c r="S316" s="208">
        <v>0</v>
      </c>
      <c r="T316" s="209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0" t="s">
        <v>219</v>
      </c>
      <c r="AT316" s="210" t="s">
        <v>130</v>
      </c>
      <c r="AU316" s="210" t="s">
        <v>136</v>
      </c>
      <c r="AY316" s="19" t="s">
        <v>127</v>
      </c>
      <c r="BE316" s="211">
        <f>IF(N316="základní",J316,0)</f>
        <v>0</v>
      </c>
      <c r="BF316" s="211">
        <f>IF(N316="snížená",J316,0)</f>
        <v>0</v>
      </c>
      <c r="BG316" s="211">
        <f>IF(N316="zákl. přenesená",J316,0)</f>
        <v>0</v>
      </c>
      <c r="BH316" s="211">
        <f>IF(N316="sníž. přenesená",J316,0)</f>
        <v>0</v>
      </c>
      <c r="BI316" s="211">
        <f>IF(N316="nulová",J316,0)</f>
        <v>0</v>
      </c>
      <c r="BJ316" s="19" t="s">
        <v>136</v>
      </c>
      <c r="BK316" s="211">
        <f>ROUND(I316*H316,2)</f>
        <v>0</v>
      </c>
      <c r="BL316" s="19" t="s">
        <v>219</v>
      </c>
      <c r="BM316" s="210" t="s">
        <v>641</v>
      </c>
    </row>
    <row r="317" s="2" customFormat="1">
      <c r="A317" s="40"/>
      <c r="B317" s="41"/>
      <c r="C317" s="42"/>
      <c r="D317" s="212" t="s">
        <v>138</v>
      </c>
      <c r="E317" s="42"/>
      <c r="F317" s="213" t="s">
        <v>642</v>
      </c>
      <c r="G317" s="42"/>
      <c r="H317" s="42"/>
      <c r="I317" s="214"/>
      <c r="J317" s="42"/>
      <c r="K317" s="42"/>
      <c r="L317" s="46"/>
      <c r="M317" s="215"/>
      <c r="N317" s="216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138</v>
      </c>
      <c r="AU317" s="19" t="s">
        <v>136</v>
      </c>
    </row>
    <row r="318" s="12" customFormat="1" ht="22.8" customHeight="1">
      <c r="A318" s="12"/>
      <c r="B318" s="183"/>
      <c r="C318" s="184"/>
      <c r="D318" s="185" t="s">
        <v>71</v>
      </c>
      <c r="E318" s="197" t="s">
        <v>643</v>
      </c>
      <c r="F318" s="197" t="s">
        <v>644</v>
      </c>
      <c r="G318" s="184"/>
      <c r="H318" s="184"/>
      <c r="I318" s="187"/>
      <c r="J318" s="198">
        <f>BK318</f>
        <v>0</v>
      </c>
      <c r="K318" s="184"/>
      <c r="L318" s="189"/>
      <c r="M318" s="190"/>
      <c r="N318" s="191"/>
      <c r="O318" s="191"/>
      <c r="P318" s="192">
        <f>SUM(P319:P354)</f>
        <v>0</v>
      </c>
      <c r="Q318" s="191"/>
      <c r="R318" s="192">
        <f>SUM(R319:R354)</f>
        <v>0.035460500000000006</v>
      </c>
      <c r="S318" s="191"/>
      <c r="T318" s="193">
        <f>SUM(T319:T354)</f>
        <v>0.0022399999999999998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194" t="s">
        <v>136</v>
      </c>
      <c r="AT318" s="195" t="s">
        <v>71</v>
      </c>
      <c r="AU318" s="195" t="s">
        <v>77</v>
      </c>
      <c r="AY318" s="194" t="s">
        <v>127</v>
      </c>
      <c r="BK318" s="196">
        <f>SUM(BK319:BK354)</f>
        <v>0</v>
      </c>
    </row>
    <row r="319" s="2" customFormat="1" ht="16.5" customHeight="1">
      <c r="A319" s="40"/>
      <c r="B319" s="41"/>
      <c r="C319" s="199" t="s">
        <v>645</v>
      </c>
      <c r="D319" s="199" t="s">
        <v>130</v>
      </c>
      <c r="E319" s="200" t="s">
        <v>646</v>
      </c>
      <c r="F319" s="201" t="s">
        <v>647</v>
      </c>
      <c r="G319" s="202" t="s">
        <v>238</v>
      </c>
      <c r="H319" s="203">
        <v>1</v>
      </c>
      <c r="I319" s="204"/>
      <c r="J319" s="205">
        <f>ROUND(I319*H319,2)</f>
        <v>0</v>
      </c>
      <c r="K319" s="201" t="s">
        <v>19</v>
      </c>
      <c r="L319" s="46"/>
      <c r="M319" s="206" t="s">
        <v>19</v>
      </c>
      <c r="N319" s="207" t="s">
        <v>44</v>
      </c>
      <c r="O319" s="86"/>
      <c r="P319" s="208">
        <f>O319*H319</f>
        <v>0</v>
      </c>
      <c r="Q319" s="208">
        <v>0</v>
      </c>
      <c r="R319" s="208">
        <f>Q319*H319</f>
        <v>0</v>
      </c>
      <c r="S319" s="208">
        <v>0</v>
      </c>
      <c r="T319" s="209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0" t="s">
        <v>219</v>
      </c>
      <c r="AT319" s="210" t="s">
        <v>130</v>
      </c>
      <c r="AU319" s="210" t="s">
        <v>136</v>
      </c>
      <c r="AY319" s="19" t="s">
        <v>127</v>
      </c>
      <c r="BE319" s="211">
        <f>IF(N319="základní",J319,0)</f>
        <v>0</v>
      </c>
      <c r="BF319" s="211">
        <f>IF(N319="snížená",J319,0)</f>
        <v>0</v>
      </c>
      <c r="BG319" s="211">
        <f>IF(N319="zákl. přenesená",J319,0)</f>
        <v>0</v>
      </c>
      <c r="BH319" s="211">
        <f>IF(N319="sníž. přenesená",J319,0)</f>
        <v>0</v>
      </c>
      <c r="BI319" s="211">
        <f>IF(N319="nulová",J319,0)</f>
        <v>0</v>
      </c>
      <c r="BJ319" s="19" t="s">
        <v>136</v>
      </c>
      <c r="BK319" s="211">
        <f>ROUND(I319*H319,2)</f>
        <v>0</v>
      </c>
      <c r="BL319" s="19" t="s">
        <v>219</v>
      </c>
      <c r="BM319" s="210" t="s">
        <v>648</v>
      </c>
    </row>
    <row r="320" s="2" customFormat="1" ht="16.5" customHeight="1">
      <c r="A320" s="40"/>
      <c r="B320" s="41"/>
      <c r="C320" s="199" t="s">
        <v>649</v>
      </c>
      <c r="D320" s="199" t="s">
        <v>130</v>
      </c>
      <c r="E320" s="200" t="s">
        <v>650</v>
      </c>
      <c r="F320" s="201" t="s">
        <v>651</v>
      </c>
      <c r="G320" s="202" t="s">
        <v>238</v>
      </c>
      <c r="H320" s="203">
        <v>1</v>
      </c>
      <c r="I320" s="204"/>
      <c r="J320" s="205">
        <f>ROUND(I320*H320,2)</f>
        <v>0</v>
      </c>
      <c r="K320" s="201" t="s">
        <v>19</v>
      </c>
      <c r="L320" s="46"/>
      <c r="M320" s="206" t="s">
        <v>19</v>
      </c>
      <c r="N320" s="207" t="s">
        <v>44</v>
      </c>
      <c r="O320" s="86"/>
      <c r="P320" s="208">
        <f>O320*H320</f>
        <v>0</v>
      </c>
      <c r="Q320" s="208">
        <v>0</v>
      </c>
      <c r="R320" s="208">
        <f>Q320*H320</f>
        <v>0</v>
      </c>
      <c r="S320" s="208">
        <v>0</v>
      </c>
      <c r="T320" s="209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0" t="s">
        <v>219</v>
      </c>
      <c r="AT320" s="210" t="s">
        <v>130</v>
      </c>
      <c r="AU320" s="210" t="s">
        <v>136</v>
      </c>
      <c r="AY320" s="19" t="s">
        <v>127</v>
      </c>
      <c r="BE320" s="211">
        <f>IF(N320="základní",J320,0)</f>
        <v>0</v>
      </c>
      <c r="BF320" s="211">
        <f>IF(N320="snížená",J320,0)</f>
        <v>0</v>
      </c>
      <c r="BG320" s="211">
        <f>IF(N320="zákl. přenesená",J320,0)</f>
        <v>0</v>
      </c>
      <c r="BH320" s="211">
        <f>IF(N320="sníž. přenesená",J320,0)</f>
        <v>0</v>
      </c>
      <c r="BI320" s="211">
        <f>IF(N320="nulová",J320,0)</f>
        <v>0</v>
      </c>
      <c r="BJ320" s="19" t="s">
        <v>136</v>
      </c>
      <c r="BK320" s="211">
        <f>ROUND(I320*H320,2)</f>
        <v>0</v>
      </c>
      <c r="BL320" s="19" t="s">
        <v>219</v>
      </c>
      <c r="BM320" s="210" t="s">
        <v>652</v>
      </c>
    </row>
    <row r="321" s="2" customFormat="1" ht="24.15" customHeight="1">
      <c r="A321" s="40"/>
      <c r="B321" s="41"/>
      <c r="C321" s="199" t="s">
        <v>653</v>
      </c>
      <c r="D321" s="199" t="s">
        <v>130</v>
      </c>
      <c r="E321" s="200" t="s">
        <v>654</v>
      </c>
      <c r="F321" s="201" t="s">
        <v>655</v>
      </c>
      <c r="G321" s="202" t="s">
        <v>238</v>
      </c>
      <c r="H321" s="203">
        <v>24</v>
      </c>
      <c r="I321" s="204"/>
      <c r="J321" s="205">
        <f>ROUND(I321*H321,2)</f>
        <v>0</v>
      </c>
      <c r="K321" s="201" t="s">
        <v>134</v>
      </c>
      <c r="L321" s="46"/>
      <c r="M321" s="206" t="s">
        <v>19</v>
      </c>
      <c r="N321" s="207" t="s">
        <v>44</v>
      </c>
      <c r="O321" s="86"/>
      <c r="P321" s="208">
        <f>O321*H321</f>
        <v>0</v>
      </c>
      <c r="Q321" s="208">
        <v>0</v>
      </c>
      <c r="R321" s="208">
        <f>Q321*H321</f>
        <v>0</v>
      </c>
      <c r="S321" s="208">
        <v>0</v>
      </c>
      <c r="T321" s="209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0" t="s">
        <v>219</v>
      </c>
      <c r="AT321" s="210" t="s">
        <v>130</v>
      </c>
      <c r="AU321" s="210" t="s">
        <v>136</v>
      </c>
      <c r="AY321" s="19" t="s">
        <v>127</v>
      </c>
      <c r="BE321" s="211">
        <f>IF(N321="základní",J321,0)</f>
        <v>0</v>
      </c>
      <c r="BF321" s="211">
        <f>IF(N321="snížená",J321,0)</f>
        <v>0</v>
      </c>
      <c r="BG321" s="211">
        <f>IF(N321="zákl. přenesená",J321,0)</f>
        <v>0</v>
      </c>
      <c r="BH321" s="211">
        <f>IF(N321="sníž. přenesená",J321,0)</f>
        <v>0</v>
      </c>
      <c r="BI321" s="211">
        <f>IF(N321="nulová",J321,0)</f>
        <v>0</v>
      </c>
      <c r="BJ321" s="19" t="s">
        <v>136</v>
      </c>
      <c r="BK321" s="211">
        <f>ROUND(I321*H321,2)</f>
        <v>0</v>
      </c>
      <c r="BL321" s="19" t="s">
        <v>219</v>
      </c>
      <c r="BM321" s="210" t="s">
        <v>656</v>
      </c>
    </row>
    <row r="322" s="2" customFormat="1">
      <c r="A322" s="40"/>
      <c r="B322" s="41"/>
      <c r="C322" s="42"/>
      <c r="D322" s="212" t="s">
        <v>138</v>
      </c>
      <c r="E322" s="42"/>
      <c r="F322" s="213" t="s">
        <v>657</v>
      </c>
      <c r="G322" s="42"/>
      <c r="H322" s="42"/>
      <c r="I322" s="214"/>
      <c r="J322" s="42"/>
      <c r="K322" s="42"/>
      <c r="L322" s="46"/>
      <c r="M322" s="215"/>
      <c r="N322" s="216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138</v>
      </c>
      <c r="AU322" s="19" t="s">
        <v>136</v>
      </c>
    </row>
    <row r="323" s="2" customFormat="1" ht="16.5" customHeight="1">
      <c r="A323" s="40"/>
      <c r="B323" s="41"/>
      <c r="C323" s="251" t="s">
        <v>658</v>
      </c>
      <c r="D323" s="251" t="s">
        <v>242</v>
      </c>
      <c r="E323" s="252" t="s">
        <v>659</v>
      </c>
      <c r="F323" s="253" t="s">
        <v>660</v>
      </c>
      <c r="G323" s="254" t="s">
        <v>238</v>
      </c>
      <c r="H323" s="255">
        <v>24</v>
      </c>
      <c r="I323" s="256"/>
      <c r="J323" s="257">
        <f>ROUND(I323*H323,2)</f>
        <v>0</v>
      </c>
      <c r="K323" s="253" t="s">
        <v>134</v>
      </c>
      <c r="L323" s="258"/>
      <c r="M323" s="259" t="s">
        <v>19</v>
      </c>
      <c r="N323" s="260" t="s">
        <v>44</v>
      </c>
      <c r="O323" s="86"/>
      <c r="P323" s="208">
        <f>O323*H323</f>
        <v>0</v>
      </c>
      <c r="Q323" s="208">
        <v>5.0000000000000002E-05</v>
      </c>
      <c r="R323" s="208">
        <f>Q323*H323</f>
        <v>0.0012000000000000001</v>
      </c>
      <c r="S323" s="208">
        <v>0</v>
      </c>
      <c r="T323" s="209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0" t="s">
        <v>304</v>
      </c>
      <c r="AT323" s="210" t="s">
        <v>242</v>
      </c>
      <c r="AU323" s="210" t="s">
        <v>136</v>
      </c>
      <c r="AY323" s="19" t="s">
        <v>127</v>
      </c>
      <c r="BE323" s="211">
        <f>IF(N323="základní",J323,0)</f>
        <v>0</v>
      </c>
      <c r="BF323" s="211">
        <f>IF(N323="snížená",J323,0)</f>
        <v>0</v>
      </c>
      <c r="BG323" s="211">
        <f>IF(N323="zákl. přenesená",J323,0)</f>
        <v>0</v>
      </c>
      <c r="BH323" s="211">
        <f>IF(N323="sníž. přenesená",J323,0)</f>
        <v>0</v>
      </c>
      <c r="BI323" s="211">
        <f>IF(N323="nulová",J323,0)</f>
        <v>0</v>
      </c>
      <c r="BJ323" s="19" t="s">
        <v>136</v>
      </c>
      <c r="BK323" s="211">
        <f>ROUND(I323*H323,2)</f>
        <v>0</v>
      </c>
      <c r="BL323" s="19" t="s">
        <v>219</v>
      </c>
      <c r="BM323" s="210" t="s">
        <v>661</v>
      </c>
    </row>
    <row r="324" s="2" customFormat="1" ht="24.15" customHeight="1">
      <c r="A324" s="40"/>
      <c r="B324" s="41"/>
      <c r="C324" s="199" t="s">
        <v>662</v>
      </c>
      <c r="D324" s="199" t="s">
        <v>130</v>
      </c>
      <c r="E324" s="200" t="s">
        <v>663</v>
      </c>
      <c r="F324" s="201" t="s">
        <v>664</v>
      </c>
      <c r="G324" s="202" t="s">
        <v>152</v>
      </c>
      <c r="H324" s="203">
        <v>55</v>
      </c>
      <c r="I324" s="204"/>
      <c r="J324" s="205">
        <f>ROUND(I324*H324,2)</f>
        <v>0</v>
      </c>
      <c r="K324" s="201" t="s">
        <v>134</v>
      </c>
      <c r="L324" s="46"/>
      <c r="M324" s="206" t="s">
        <v>19</v>
      </c>
      <c r="N324" s="207" t="s">
        <v>44</v>
      </c>
      <c r="O324" s="86"/>
      <c r="P324" s="208">
        <f>O324*H324</f>
        <v>0</v>
      </c>
      <c r="Q324" s="208">
        <v>0</v>
      </c>
      <c r="R324" s="208">
        <f>Q324*H324</f>
        <v>0</v>
      </c>
      <c r="S324" s="208">
        <v>0</v>
      </c>
      <c r="T324" s="209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0" t="s">
        <v>219</v>
      </c>
      <c r="AT324" s="210" t="s">
        <v>130</v>
      </c>
      <c r="AU324" s="210" t="s">
        <v>136</v>
      </c>
      <c r="AY324" s="19" t="s">
        <v>127</v>
      </c>
      <c r="BE324" s="211">
        <f>IF(N324="základní",J324,0)</f>
        <v>0</v>
      </c>
      <c r="BF324" s="211">
        <f>IF(N324="snížená",J324,0)</f>
        <v>0</v>
      </c>
      <c r="BG324" s="211">
        <f>IF(N324="zákl. přenesená",J324,0)</f>
        <v>0</v>
      </c>
      <c r="BH324" s="211">
        <f>IF(N324="sníž. přenesená",J324,0)</f>
        <v>0</v>
      </c>
      <c r="BI324" s="211">
        <f>IF(N324="nulová",J324,0)</f>
        <v>0</v>
      </c>
      <c r="BJ324" s="19" t="s">
        <v>136</v>
      </c>
      <c r="BK324" s="211">
        <f>ROUND(I324*H324,2)</f>
        <v>0</v>
      </c>
      <c r="BL324" s="19" t="s">
        <v>219</v>
      </c>
      <c r="BM324" s="210" t="s">
        <v>665</v>
      </c>
    </row>
    <row r="325" s="2" customFormat="1">
      <c r="A325" s="40"/>
      <c r="B325" s="41"/>
      <c r="C325" s="42"/>
      <c r="D325" s="212" t="s">
        <v>138</v>
      </c>
      <c r="E325" s="42"/>
      <c r="F325" s="213" t="s">
        <v>666</v>
      </c>
      <c r="G325" s="42"/>
      <c r="H325" s="42"/>
      <c r="I325" s="214"/>
      <c r="J325" s="42"/>
      <c r="K325" s="42"/>
      <c r="L325" s="46"/>
      <c r="M325" s="215"/>
      <c r="N325" s="216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138</v>
      </c>
      <c r="AU325" s="19" t="s">
        <v>136</v>
      </c>
    </row>
    <row r="326" s="13" customFormat="1">
      <c r="A326" s="13"/>
      <c r="B326" s="217"/>
      <c r="C326" s="218"/>
      <c r="D326" s="219" t="s">
        <v>140</v>
      </c>
      <c r="E326" s="220" t="s">
        <v>19</v>
      </c>
      <c r="F326" s="221" t="s">
        <v>667</v>
      </c>
      <c r="G326" s="218"/>
      <c r="H326" s="222">
        <v>55</v>
      </c>
      <c r="I326" s="223"/>
      <c r="J326" s="218"/>
      <c r="K326" s="218"/>
      <c r="L326" s="224"/>
      <c r="M326" s="225"/>
      <c r="N326" s="226"/>
      <c r="O326" s="226"/>
      <c r="P326" s="226"/>
      <c r="Q326" s="226"/>
      <c r="R326" s="226"/>
      <c r="S326" s="226"/>
      <c r="T326" s="22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28" t="s">
        <v>140</v>
      </c>
      <c r="AU326" s="228" t="s">
        <v>136</v>
      </c>
      <c r="AV326" s="13" t="s">
        <v>136</v>
      </c>
      <c r="AW326" s="13" t="s">
        <v>33</v>
      </c>
      <c r="AX326" s="13" t="s">
        <v>77</v>
      </c>
      <c r="AY326" s="228" t="s">
        <v>127</v>
      </c>
    </row>
    <row r="327" s="2" customFormat="1" ht="16.5" customHeight="1">
      <c r="A327" s="40"/>
      <c r="B327" s="41"/>
      <c r="C327" s="251" t="s">
        <v>668</v>
      </c>
      <c r="D327" s="251" t="s">
        <v>242</v>
      </c>
      <c r="E327" s="252" t="s">
        <v>669</v>
      </c>
      <c r="F327" s="253" t="s">
        <v>670</v>
      </c>
      <c r="G327" s="254" t="s">
        <v>152</v>
      </c>
      <c r="H327" s="255">
        <v>63.25</v>
      </c>
      <c r="I327" s="256"/>
      <c r="J327" s="257">
        <f>ROUND(I327*H327,2)</f>
        <v>0</v>
      </c>
      <c r="K327" s="253" t="s">
        <v>134</v>
      </c>
      <c r="L327" s="258"/>
      <c r="M327" s="259" t="s">
        <v>19</v>
      </c>
      <c r="N327" s="260" t="s">
        <v>44</v>
      </c>
      <c r="O327" s="86"/>
      <c r="P327" s="208">
        <f>O327*H327</f>
        <v>0</v>
      </c>
      <c r="Q327" s="208">
        <v>0.00012</v>
      </c>
      <c r="R327" s="208">
        <f>Q327*H327</f>
        <v>0.0075900000000000004</v>
      </c>
      <c r="S327" s="208">
        <v>0</v>
      </c>
      <c r="T327" s="209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0" t="s">
        <v>304</v>
      </c>
      <c r="AT327" s="210" t="s">
        <v>242</v>
      </c>
      <c r="AU327" s="210" t="s">
        <v>136</v>
      </c>
      <c r="AY327" s="19" t="s">
        <v>127</v>
      </c>
      <c r="BE327" s="211">
        <f>IF(N327="základní",J327,0)</f>
        <v>0</v>
      </c>
      <c r="BF327" s="211">
        <f>IF(N327="snížená",J327,0)</f>
        <v>0</v>
      </c>
      <c r="BG327" s="211">
        <f>IF(N327="zákl. přenesená",J327,0)</f>
        <v>0</v>
      </c>
      <c r="BH327" s="211">
        <f>IF(N327="sníž. přenesená",J327,0)</f>
        <v>0</v>
      </c>
      <c r="BI327" s="211">
        <f>IF(N327="nulová",J327,0)</f>
        <v>0</v>
      </c>
      <c r="BJ327" s="19" t="s">
        <v>136</v>
      </c>
      <c r="BK327" s="211">
        <f>ROUND(I327*H327,2)</f>
        <v>0</v>
      </c>
      <c r="BL327" s="19" t="s">
        <v>219</v>
      </c>
      <c r="BM327" s="210" t="s">
        <v>671</v>
      </c>
    </row>
    <row r="328" s="13" customFormat="1">
      <c r="A328" s="13"/>
      <c r="B328" s="217"/>
      <c r="C328" s="218"/>
      <c r="D328" s="219" t="s">
        <v>140</v>
      </c>
      <c r="E328" s="218"/>
      <c r="F328" s="221" t="s">
        <v>672</v>
      </c>
      <c r="G328" s="218"/>
      <c r="H328" s="222">
        <v>63.25</v>
      </c>
      <c r="I328" s="223"/>
      <c r="J328" s="218"/>
      <c r="K328" s="218"/>
      <c r="L328" s="224"/>
      <c r="M328" s="225"/>
      <c r="N328" s="226"/>
      <c r="O328" s="226"/>
      <c r="P328" s="226"/>
      <c r="Q328" s="226"/>
      <c r="R328" s="226"/>
      <c r="S328" s="226"/>
      <c r="T328" s="22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28" t="s">
        <v>140</v>
      </c>
      <c r="AU328" s="228" t="s">
        <v>136</v>
      </c>
      <c r="AV328" s="13" t="s">
        <v>136</v>
      </c>
      <c r="AW328" s="13" t="s">
        <v>4</v>
      </c>
      <c r="AX328" s="13" t="s">
        <v>77</v>
      </c>
      <c r="AY328" s="228" t="s">
        <v>127</v>
      </c>
    </row>
    <row r="329" s="2" customFormat="1" ht="24.15" customHeight="1">
      <c r="A329" s="40"/>
      <c r="B329" s="41"/>
      <c r="C329" s="199" t="s">
        <v>673</v>
      </c>
      <c r="D329" s="199" t="s">
        <v>130</v>
      </c>
      <c r="E329" s="200" t="s">
        <v>674</v>
      </c>
      <c r="F329" s="201" t="s">
        <v>675</v>
      </c>
      <c r="G329" s="202" t="s">
        <v>152</v>
      </c>
      <c r="H329" s="203">
        <v>95</v>
      </c>
      <c r="I329" s="204"/>
      <c r="J329" s="205">
        <f>ROUND(I329*H329,2)</f>
        <v>0</v>
      </c>
      <c r="K329" s="201" t="s">
        <v>134</v>
      </c>
      <c r="L329" s="46"/>
      <c r="M329" s="206" t="s">
        <v>19</v>
      </c>
      <c r="N329" s="207" t="s">
        <v>44</v>
      </c>
      <c r="O329" s="86"/>
      <c r="P329" s="208">
        <f>O329*H329</f>
        <v>0</v>
      </c>
      <c r="Q329" s="208">
        <v>0</v>
      </c>
      <c r="R329" s="208">
        <f>Q329*H329</f>
        <v>0</v>
      </c>
      <c r="S329" s="208">
        <v>0</v>
      </c>
      <c r="T329" s="209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0" t="s">
        <v>219</v>
      </c>
      <c r="AT329" s="210" t="s">
        <v>130</v>
      </c>
      <c r="AU329" s="210" t="s">
        <v>136</v>
      </c>
      <c r="AY329" s="19" t="s">
        <v>127</v>
      </c>
      <c r="BE329" s="211">
        <f>IF(N329="základní",J329,0)</f>
        <v>0</v>
      </c>
      <c r="BF329" s="211">
        <f>IF(N329="snížená",J329,0)</f>
        <v>0</v>
      </c>
      <c r="BG329" s="211">
        <f>IF(N329="zákl. přenesená",J329,0)</f>
        <v>0</v>
      </c>
      <c r="BH329" s="211">
        <f>IF(N329="sníž. přenesená",J329,0)</f>
        <v>0</v>
      </c>
      <c r="BI329" s="211">
        <f>IF(N329="nulová",J329,0)</f>
        <v>0</v>
      </c>
      <c r="BJ329" s="19" t="s">
        <v>136</v>
      </c>
      <c r="BK329" s="211">
        <f>ROUND(I329*H329,2)</f>
        <v>0</v>
      </c>
      <c r="BL329" s="19" t="s">
        <v>219</v>
      </c>
      <c r="BM329" s="210" t="s">
        <v>676</v>
      </c>
    </row>
    <row r="330" s="2" customFormat="1">
      <c r="A330" s="40"/>
      <c r="B330" s="41"/>
      <c r="C330" s="42"/>
      <c r="D330" s="212" t="s">
        <v>138</v>
      </c>
      <c r="E330" s="42"/>
      <c r="F330" s="213" t="s">
        <v>677</v>
      </c>
      <c r="G330" s="42"/>
      <c r="H330" s="42"/>
      <c r="I330" s="214"/>
      <c r="J330" s="42"/>
      <c r="K330" s="42"/>
      <c r="L330" s="46"/>
      <c r="M330" s="215"/>
      <c r="N330" s="216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138</v>
      </c>
      <c r="AU330" s="19" t="s">
        <v>136</v>
      </c>
    </row>
    <row r="331" s="13" customFormat="1">
      <c r="A331" s="13"/>
      <c r="B331" s="217"/>
      <c r="C331" s="218"/>
      <c r="D331" s="219" t="s">
        <v>140</v>
      </c>
      <c r="E331" s="220" t="s">
        <v>19</v>
      </c>
      <c r="F331" s="221" t="s">
        <v>678</v>
      </c>
      <c r="G331" s="218"/>
      <c r="H331" s="222">
        <v>95</v>
      </c>
      <c r="I331" s="223"/>
      <c r="J331" s="218"/>
      <c r="K331" s="218"/>
      <c r="L331" s="224"/>
      <c r="M331" s="225"/>
      <c r="N331" s="226"/>
      <c r="O331" s="226"/>
      <c r="P331" s="226"/>
      <c r="Q331" s="226"/>
      <c r="R331" s="226"/>
      <c r="S331" s="226"/>
      <c r="T331" s="227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28" t="s">
        <v>140</v>
      </c>
      <c r="AU331" s="228" t="s">
        <v>136</v>
      </c>
      <c r="AV331" s="13" t="s">
        <v>136</v>
      </c>
      <c r="AW331" s="13" t="s">
        <v>33</v>
      </c>
      <c r="AX331" s="13" t="s">
        <v>77</v>
      </c>
      <c r="AY331" s="228" t="s">
        <v>127</v>
      </c>
    </row>
    <row r="332" s="2" customFormat="1" ht="16.5" customHeight="1">
      <c r="A332" s="40"/>
      <c r="B332" s="41"/>
      <c r="C332" s="251" t="s">
        <v>679</v>
      </c>
      <c r="D332" s="251" t="s">
        <v>242</v>
      </c>
      <c r="E332" s="252" t="s">
        <v>680</v>
      </c>
      <c r="F332" s="253" t="s">
        <v>681</v>
      </c>
      <c r="G332" s="254" t="s">
        <v>152</v>
      </c>
      <c r="H332" s="255">
        <v>109.25</v>
      </c>
      <c r="I332" s="256"/>
      <c r="J332" s="257">
        <f>ROUND(I332*H332,2)</f>
        <v>0</v>
      </c>
      <c r="K332" s="253" t="s">
        <v>134</v>
      </c>
      <c r="L332" s="258"/>
      <c r="M332" s="259" t="s">
        <v>19</v>
      </c>
      <c r="N332" s="260" t="s">
        <v>44</v>
      </c>
      <c r="O332" s="86"/>
      <c r="P332" s="208">
        <f>O332*H332</f>
        <v>0</v>
      </c>
      <c r="Q332" s="208">
        <v>0.00017000000000000001</v>
      </c>
      <c r="R332" s="208">
        <f>Q332*H332</f>
        <v>0.018572500000000002</v>
      </c>
      <c r="S332" s="208">
        <v>0</v>
      </c>
      <c r="T332" s="209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0" t="s">
        <v>304</v>
      </c>
      <c r="AT332" s="210" t="s">
        <v>242</v>
      </c>
      <c r="AU332" s="210" t="s">
        <v>136</v>
      </c>
      <c r="AY332" s="19" t="s">
        <v>127</v>
      </c>
      <c r="BE332" s="211">
        <f>IF(N332="základní",J332,0)</f>
        <v>0</v>
      </c>
      <c r="BF332" s="211">
        <f>IF(N332="snížená",J332,0)</f>
        <v>0</v>
      </c>
      <c r="BG332" s="211">
        <f>IF(N332="zákl. přenesená",J332,0)</f>
        <v>0</v>
      </c>
      <c r="BH332" s="211">
        <f>IF(N332="sníž. přenesená",J332,0)</f>
        <v>0</v>
      </c>
      <c r="BI332" s="211">
        <f>IF(N332="nulová",J332,0)</f>
        <v>0</v>
      </c>
      <c r="BJ332" s="19" t="s">
        <v>136</v>
      </c>
      <c r="BK332" s="211">
        <f>ROUND(I332*H332,2)</f>
        <v>0</v>
      </c>
      <c r="BL332" s="19" t="s">
        <v>219</v>
      </c>
      <c r="BM332" s="210" t="s">
        <v>682</v>
      </c>
    </row>
    <row r="333" s="13" customFormat="1">
      <c r="A333" s="13"/>
      <c r="B333" s="217"/>
      <c r="C333" s="218"/>
      <c r="D333" s="219" t="s">
        <v>140</v>
      </c>
      <c r="E333" s="218"/>
      <c r="F333" s="221" t="s">
        <v>683</v>
      </c>
      <c r="G333" s="218"/>
      <c r="H333" s="222">
        <v>109.25</v>
      </c>
      <c r="I333" s="223"/>
      <c r="J333" s="218"/>
      <c r="K333" s="218"/>
      <c r="L333" s="224"/>
      <c r="M333" s="225"/>
      <c r="N333" s="226"/>
      <c r="O333" s="226"/>
      <c r="P333" s="226"/>
      <c r="Q333" s="226"/>
      <c r="R333" s="226"/>
      <c r="S333" s="226"/>
      <c r="T333" s="22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28" t="s">
        <v>140</v>
      </c>
      <c r="AU333" s="228" t="s">
        <v>136</v>
      </c>
      <c r="AV333" s="13" t="s">
        <v>136</v>
      </c>
      <c r="AW333" s="13" t="s">
        <v>4</v>
      </c>
      <c r="AX333" s="13" t="s">
        <v>77</v>
      </c>
      <c r="AY333" s="228" t="s">
        <v>127</v>
      </c>
    </row>
    <row r="334" s="2" customFormat="1" ht="24.15" customHeight="1">
      <c r="A334" s="40"/>
      <c r="B334" s="41"/>
      <c r="C334" s="199" t="s">
        <v>684</v>
      </c>
      <c r="D334" s="199" t="s">
        <v>130</v>
      </c>
      <c r="E334" s="200" t="s">
        <v>685</v>
      </c>
      <c r="F334" s="201" t="s">
        <v>686</v>
      </c>
      <c r="G334" s="202" t="s">
        <v>152</v>
      </c>
      <c r="H334" s="203">
        <v>12</v>
      </c>
      <c r="I334" s="204"/>
      <c r="J334" s="205">
        <f>ROUND(I334*H334,2)</f>
        <v>0</v>
      </c>
      <c r="K334" s="201" t="s">
        <v>134</v>
      </c>
      <c r="L334" s="46"/>
      <c r="M334" s="206" t="s">
        <v>19</v>
      </c>
      <c r="N334" s="207" t="s">
        <v>44</v>
      </c>
      <c r="O334" s="86"/>
      <c r="P334" s="208">
        <f>O334*H334</f>
        <v>0</v>
      </c>
      <c r="Q334" s="208">
        <v>0</v>
      </c>
      <c r="R334" s="208">
        <f>Q334*H334</f>
        <v>0</v>
      </c>
      <c r="S334" s="208">
        <v>0</v>
      </c>
      <c r="T334" s="209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0" t="s">
        <v>219</v>
      </c>
      <c r="AT334" s="210" t="s">
        <v>130</v>
      </c>
      <c r="AU334" s="210" t="s">
        <v>136</v>
      </c>
      <c r="AY334" s="19" t="s">
        <v>127</v>
      </c>
      <c r="BE334" s="211">
        <f>IF(N334="základní",J334,0)</f>
        <v>0</v>
      </c>
      <c r="BF334" s="211">
        <f>IF(N334="snížená",J334,0)</f>
        <v>0</v>
      </c>
      <c r="BG334" s="211">
        <f>IF(N334="zákl. přenesená",J334,0)</f>
        <v>0</v>
      </c>
      <c r="BH334" s="211">
        <f>IF(N334="sníž. přenesená",J334,0)</f>
        <v>0</v>
      </c>
      <c r="BI334" s="211">
        <f>IF(N334="nulová",J334,0)</f>
        <v>0</v>
      </c>
      <c r="BJ334" s="19" t="s">
        <v>136</v>
      </c>
      <c r="BK334" s="211">
        <f>ROUND(I334*H334,2)</f>
        <v>0</v>
      </c>
      <c r="BL334" s="19" t="s">
        <v>219</v>
      </c>
      <c r="BM334" s="210" t="s">
        <v>687</v>
      </c>
    </row>
    <row r="335" s="2" customFormat="1">
      <c r="A335" s="40"/>
      <c r="B335" s="41"/>
      <c r="C335" s="42"/>
      <c r="D335" s="212" t="s">
        <v>138</v>
      </c>
      <c r="E335" s="42"/>
      <c r="F335" s="213" t="s">
        <v>688</v>
      </c>
      <c r="G335" s="42"/>
      <c r="H335" s="42"/>
      <c r="I335" s="214"/>
      <c r="J335" s="42"/>
      <c r="K335" s="42"/>
      <c r="L335" s="46"/>
      <c r="M335" s="215"/>
      <c r="N335" s="216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138</v>
      </c>
      <c r="AU335" s="19" t="s">
        <v>136</v>
      </c>
    </row>
    <row r="336" s="2" customFormat="1" ht="16.5" customHeight="1">
      <c r="A336" s="40"/>
      <c r="B336" s="41"/>
      <c r="C336" s="251" t="s">
        <v>689</v>
      </c>
      <c r="D336" s="251" t="s">
        <v>242</v>
      </c>
      <c r="E336" s="252" t="s">
        <v>690</v>
      </c>
      <c r="F336" s="253" t="s">
        <v>691</v>
      </c>
      <c r="G336" s="254" t="s">
        <v>152</v>
      </c>
      <c r="H336" s="255">
        <v>13.800000000000001</v>
      </c>
      <c r="I336" s="256"/>
      <c r="J336" s="257">
        <f>ROUND(I336*H336,2)</f>
        <v>0</v>
      </c>
      <c r="K336" s="253" t="s">
        <v>134</v>
      </c>
      <c r="L336" s="258"/>
      <c r="M336" s="259" t="s">
        <v>19</v>
      </c>
      <c r="N336" s="260" t="s">
        <v>44</v>
      </c>
      <c r="O336" s="86"/>
      <c r="P336" s="208">
        <f>O336*H336</f>
        <v>0</v>
      </c>
      <c r="Q336" s="208">
        <v>0.00016000000000000001</v>
      </c>
      <c r="R336" s="208">
        <f>Q336*H336</f>
        <v>0.0022080000000000003</v>
      </c>
      <c r="S336" s="208">
        <v>0</v>
      </c>
      <c r="T336" s="209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0" t="s">
        <v>304</v>
      </c>
      <c r="AT336" s="210" t="s">
        <v>242</v>
      </c>
      <c r="AU336" s="210" t="s">
        <v>136</v>
      </c>
      <c r="AY336" s="19" t="s">
        <v>127</v>
      </c>
      <c r="BE336" s="211">
        <f>IF(N336="základní",J336,0)</f>
        <v>0</v>
      </c>
      <c r="BF336" s="211">
        <f>IF(N336="snížená",J336,0)</f>
        <v>0</v>
      </c>
      <c r="BG336" s="211">
        <f>IF(N336="zákl. přenesená",J336,0)</f>
        <v>0</v>
      </c>
      <c r="BH336" s="211">
        <f>IF(N336="sníž. přenesená",J336,0)</f>
        <v>0</v>
      </c>
      <c r="BI336" s="211">
        <f>IF(N336="nulová",J336,0)</f>
        <v>0</v>
      </c>
      <c r="BJ336" s="19" t="s">
        <v>136</v>
      </c>
      <c r="BK336" s="211">
        <f>ROUND(I336*H336,2)</f>
        <v>0</v>
      </c>
      <c r="BL336" s="19" t="s">
        <v>219</v>
      </c>
      <c r="BM336" s="210" t="s">
        <v>692</v>
      </c>
    </row>
    <row r="337" s="13" customFormat="1">
      <c r="A337" s="13"/>
      <c r="B337" s="217"/>
      <c r="C337" s="218"/>
      <c r="D337" s="219" t="s">
        <v>140</v>
      </c>
      <c r="E337" s="218"/>
      <c r="F337" s="221" t="s">
        <v>693</v>
      </c>
      <c r="G337" s="218"/>
      <c r="H337" s="222">
        <v>13.800000000000001</v>
      </c>
      <c r="I337" s="223"/>
      <c r="J337" s="218"/>
      <c r="K337" s="218"/>
      <c r="L337" s="224"/>
      <c r="M337" s="225"/>
      <c r="N337" s="226"/>
      <c r="O337" s="226"/>
      <c r="P337" s="226"/>
      <c r="Q337" s="226"/>
      <c r="R337" s="226"/>
      <c r="S337" s="226"/>
      <c r="T337" s="227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28" t="s">
        <v>140</v>
      </c>
      <c r="AU337" s="228" t="s">
        <v>136</v>
      </c>
      <c r="AV337" s="13" t="s">
        <v>136</v>
      </c>
      <c r="AW337" s="13" t="s">
        <v>4</v>
      </c>
      <c r="AX337" s="13" t="s">
        <v>77</v>
      </c>
      <c r="AY337" s="228" t="s">
        <v>127</v>
      </c>
    </row>
    <row r="338" s="2" customFormat="1" ht="16.5" customHeight="1">
      <c r="A338" s="40"/>
      <c r="B338" s="41"/>
      <c r="C338" s="199" t="s">
        <v>694</v>
      </c>
      <c r="D338" s="199" t="s">
        <v>130</v>
      </c>
      <c r="E338" s="200" t="s">
        <v>695</v>
      </c>
      <c r="F338" s="201" t="s">
        <v>696</v>
      </c>
      <c r="G338" s="202" t="s">
        <v>407</v>
      </c>
      <c r="H338" s="203">
        <v>1</v>
      </c>
      <c r="I338" s="204"/>
      <c r="J338" s="205">
        <f>ROUND(I338*H338,2)</f>
        <v>0</v>
      </c>
      <c r="K338" s="201" t="s">
        <v>697</v>
      </c>
      <c r="L338" s="46"/>
      <c r="M338" s="206" t="s">
        <v>19</v>
      </c>
      <c r="N338" s="207" t="s">
        <v>44</v>
      </c>
      <c r="O338" s="86"/>
      <c r="P338" s="208">
        <f>O338*H338</f>
        <v>0</v>
      </c>
      <c r="Q338" s="208">
        <v>0</v>
      </c>
      <c r="R338" s="208">
        <f>Q338*H338</f>
        <v>0</v>
      </c>
      <c r="S338" s="208">
        <v>0.0022399999999999998</v>
      </c>
      <c r="T338" s="209">
        <f>S338*H338</f>
        <v>0.0022399999999999998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0" t="s">
        <v>219</v>
      </c>
      <c r="AT338" s="210" t="s">
        <v>130</v>
      </c>
      <c r="AU338" s="210" t="s">
        <v>136</v>
      </c>
      <c r="AY338" s="19" t="s">
        <v>127</v>
      </c>
      <c r="BE338" s="211">
        <f>IF(N338="základní",J338,0)</f>
        <v>0</v>
      </c>
      <c r="BF338" s="211">
        <f>IF(N338="snížená",J338,0)</f>
        <v>0</v>
      </c>
      <c r="BG338" s="211">
        <f>IF(N338="zákl. přenesená",J338,0)</f>
        <v>0</v>
      </c>
      <c r="BH338" s="211">
        <f>IF(N338="sníž. přenesená",J338,0)</f>
        <v>0</v>
      </c>
      <c r="BI338" s="211">
        <f>IF(N338="nulová",J338,0)</f>
        <v>0</v>
      </c>
      <c r="BJ338" s="19" t="s">
        <v>136</v>
      </c>
      <c r="BK338" s="211">
        <f>ROUND(I338*H338,2)</f>
        <v>0</v>
      </c>
      <c r="BL338" s="19" t="s">
        <v>219</v>
      </c>
      <c r="BM338" s="210" t="s">
        <v>698</v>
      </c>
    </row>
    <row r="339" s="2" customFormat="1">
      <c r="A339" s="40"/>
      <c r="B339" s="41"/>
      <c r="C339" s="42"/>
      <c r="D339" s="212" t="s">
        <v>138</v>
      </c>
      <c r="E339" s="42"/>
      <c r="F339" s="213" t="s">
        <v>699</v>
      </c>
      <c r="G339" s="42"/>
      <c r="H339" s="42"/>
      <c r="I339" s="214"/>
      <c r="J339" s="42"/>
      <c r="K339" s="42"/>
      <c r="L339" s="46"/>
      <c r="M339" s="215"/>
      <c r="N339" s="216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138</v>
      </c>
      <c r="AU339" s="19" t="s">
        <v>136</v>
      </c>
    </row>
    <row r="340" s="2" customFormat="1" ht="24.15" customHeight="1">
      <c r="A340" s="40"/>
      <c r="B340" s="41"/>
      <c r="C340" s="199" t="s">
        <v>700</v>
      </c>
      <c r="D340" s="199" t="s">
        <v>130</v>
      </c>
      <c r="E340" s="200" t="s">
        <v>701</v>
      </c>
      <c r="F340" s="201" t="s">
        <v>702</v>
      </c>
      <c r="G340" s="202" t="s">
        <v>703</v>
      </c>
      <c r="H340" s="203">
        <v>1</v>
      </c>
      <c r="I340" s="204"/>
      <c r="J340" s="205">
        <f>ROUND(I340*H340,2)</f>
        <v>0</v>
      </c>
      <c r="K340" s="201" t="s">
        <v>134</v>
      </c>
      <c r="L340" s="46"/>
      <c r="M340" s="206" t="s">
        <v>19</v>
      </c>
      <c r="N340" s="207" t="s">
        <v>44</v>
      </c>
      <c r="O340" s="86"/>
      <c r="P340" s="208">
        <f>O340*H340</f>
        <v>0</v>
      </c>
      <c r="Q340" s="208">
        <v>0</v>
      </c>
      <c r="R340" s="208">
        <f>Q340*H340</f>
        <v>0</v>
      </c>
      <c r="S340" s="208">
        <v>0</v>
      </c>
      <c r="T340" s="209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0" t="s">
        <v>219</v>
      </c>
      <c r="AT340" s="210" t="s">
        <v>130</v>
      </c>
      <c r="AU340" s="210" t="s">
        <v>136</v>
      </c>
      <c r="AY340" s="19" t="s">
        <v>127</v>
      </c>
      <c r="BE340" s="211">
        <f>IF(N340="základní",J340,0)</f>
        <v>0</v>
      </c>
      <c r="BF340" s="211">
        <f>IF(N340="snížená",J340,0)</f>
        <v>0</v>
      </c>
      <c r="BG340" s="211">
        <f>IF(N340="zákl. přenesená",J340,0)</f>
        <v>0</v>
      </c>
      <c r="BH340" s="211">
        <f>IF(N340="sníž. přenesená",J340,0)</f>
        <v>0</v>
      </c>
      <c r="BI340" s="211">
        <f>IF(N340="nulová",J340,0)</f>
        <v>0</v>
      </c>
      <c r="BJ340" s="19" t="s">
        <v>136</v>
      </c>
      <c r="BK340" s="211">
        <f>ROUND(I340*H340,2)</f>
        <v>0</v>
      </c>
      <c r="BL340" s="19" t="s">
        <v>219</v>
      </c>
      <c r="BM340" s="210" t="s">
        <v>704</v>
      </c>
    </row>
    <row r="341" s="2" customFormat="1">
      <c r="A341" s="40"/>
      <c r="B341" s="41"/>
      <c r="C341" s="42"/>
      <c r="D341" s="212" t="s">
        <v>138</v>
      </c>
      <c r="E341" s="42"/>
      <c r="F341" s="213" t="s">
        <v>705</v>
      </c>
      <c r="G341" s="42"/>
      <c r="H341" s="42"/>
      <c r="I341" s="214"/>
      <c r="J341" s="42"/>
      <c r="K341" s="42"/>
      <c r="L341" s="46"/>
      <c r="M341" s="215"/>
      <c r="N341" s="216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138</v>
      </c>
      <c r="AU341" s="19" t="s">
        <v>136</v>
      </c>
    </row>
    <row r="342" s="2" customFormat="1" ht="21.75" customHeight="1">
      <c r="A342" s="40"/>
      <c r="B342" s="41"/>
      <c r="C342" s="199" t="s">
        <v>706</v>
      </c>
      <c r="D342" s="199" t="s">
        <v>130</v>
      </c>
      <c r="E342" s="200" t="s">
        <v>707</v>
      </c>
      <c r="F342" s="201" t="s">
        <v>708</v>
      </c>
      <c r="G342" s="202" t="s">
        <v>238</v>
      </c>
      <c r="H342" s="203">
        <v>1</v>
      </c>
      <c r="I342" s="204"/>
      <c r="J342" s="205">
        <f>ROUND(I342*H342,2)</f>
        <v>0</v>
      </c>
      <c r="K342" s="201" t="s">
        <v>134</v>
      </c>
      <c r="L342" s="46"/>
      <c r="M342" s="206" t="s">
        <v>19</v>
      </c>
      <c r="N342" s="207" t="s">
        <v>44</v>
      </c>
      <c r="O342" s="86"/>
      <c r="P342" s="208">
        <f>O342*H342</f>
        <v>0</v>
      </c>
      <c r="Q342" s="208">
        <v>0</v>
      </c>
      <c r="R342" s="208">
        <f>Q342*H342</f>
        <v>0</v>
      </c>
      <c r="S342" s="208">
        <v>0</v>
      </c>
      <c r="T342" s="209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0" t="s">
        <v>219</v>
      </c>
      <c r="AT342" s="210" t="s">
        <v>130</v>
      </c>
      <c r="AU342" s="210" t="s">
        <v>136</v>
      </c>
      <c r="AY342" s="19" t="s">
        <v>127</v>
      </c>
      <c r="BE342" s="211">
        <f>IF(N342="základní",J342,0)</f>
        <v>0</v>
      </c>
      <c r="BF342" s="211">
        <f>IF(N342="snížená",J342,0)</f>
        <v>0</v>
      </c>
      <c r="BG342" s="211">
        <f>IF(N342="zákl. přenesená",J342,0)</f>
        <v>0</v>
      </c>
      <c r="BH342" s="211">
        <f>IF(N342="sníž. přenesená",J342,0)</f>
        <v>0</v>
      </c>
      <c r="BI342" s="211">
        <f>IF(N342="nulová",J342,0)</f>
        <v>0</v>
      </c>
      <c r="BJ342" s="19" t="s">
        <v>136</v>
      </c>
      <c r="BK342" s="211">
        <f>ROUND(I342*H342,2)</f>
        <v>0</v>
      </c>
      <c r="BL342" s="19" t="s">
        <v>219</v>
      </c>
      <c r="BM342" s="210" t="s">
        <v>709</v>
      </c>
    </row>
    <row r="343" s="2" customFormat="1">
      <c r="A343" s="40"/>
      <c r="B343" s="41"/>
      <c r="C343" s="42"/>
      <c r="D343" s="212" t="s">
        <v>138</v>
      </c>
      <c r="E343" s="42"/>
      <c r="F343" s="213" t="s">
        <v>710</v>
      </c>
      <c r="G343" s="42"/>
      <c r="H343" s="42"/>
      <c r="I343" s="214"/>
      <c r="J343" s="42"/>
      <c r="K343" s="42"/>
      <c r="L343" s="46"/>
      <c r="M343" s="215"/>
      <c r="N343" s="216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138</v>
      </c>
      <c r="AU343" s="19" t="s">
        <v>136</v>
      </c>
    </row>
    <row r="344" s="2" customFormat="1" ht="21.75" customHeight="1">
      <c r="A344" s="40"/>
      <c r="B344" s="41"/>
      <c r="C344" s="251" t="s">
        <v>711</v>
      </c>
      <c r="D344" s="251" t="s">
        <v>242</v>
      </c>
      <c r="E344" s="252" t="s">
        <v>712</v>
      </c>
      <c r="F344" s="253" t="s">
        <v>713</v>
      </c>
      <c r="G344" s="254" t="s">
        <v>238</v>
      </c>
      <c r="H344" s="255">
        <v>1</v>
      </c>
      <c r="I344" s="256"/>
      <c r="J344" s="257">
        <f>ROUND(I344*H344,2)</f>
        <v>0</v>
      </c>
      <c r="K344" s="253" t="s">
        <v>134</v>
      </c>
      <c r="L344" s="258"/>
      <c r="M344" s="259" t="s">
        <v>19</v>
      </c>
      <c r="N344" s="260" t="s">
        <v>44</v>
      </c>
      <c r="O344" s="86"/>
      <c r="P344" s="208">
        <f>O344*H344</f>
        <v>0</v>
      </c>
      <c r="Q344" s="208">
        <v>0.00109</v>
      </c>
      <c r="R344" s="208">
        <f>Q344*H344</f>
        <v>0.00109</v>
      </c>
      <c r="S344" s="208">
        <v>0</v>
      </c>
      <c r="T344" s="209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0" t="s">
        <v>304</v>
      </c>
      <c r="AT344" s="210" t="s">
        <v>242</v>
      </c>
      <c r="AU344" s="210" t="s">
        <v>136</v>
      </c>
      <c r="AY344" s="19" t="s">
        <v>127</v>
      </c>
      <c r="BE344" s="211">
        <f>IF(N344="základní",J344,0)</f>
        <v>0</v>
      </c>
      <c r="BF344" s="211">
        <f>IF(N344="snížená",J344,0)</f>
        <v>0</v>
      </c>
      <c r="BG344" s="211">
        <f>IF(N344="zákl. přenesená",J344,0)</f>
        <v>0</v>
      </c>
      <c r="BH344" s="211">
        <f>IF(N344="sníž. přenesená",J344,0)</f>
        <v>0</v>
      </c>
      <c r="BI344" s="211">
        <f>IF(N344="nulová",J344,0)</f>
        <v>0</v>
      </c>
      <c r="BJ344" s="19" t="s">
        <v>136</v>
      </c>
      <c r="BK344" s="211">
        <f>ROUND(I344*H344,2)</f>
        <v>0</v>
      </c>
      <c r="BL344" s="19" t="s">
        <v>219</v>
      </c>
      <c r="BM344" s="210" t="s">
        <v>714</v>
      </c>
    </row>
    <row r="345" s="2" customFormat="1" ht="33" customHeight="1">
      <c r="A345" s="40"/>
      <c r="B345" s="41"/>
      <c r="C345" s="199" t="s">
        <v>715</v>
      </c>
      <c r="D345" s="199" t="s">
        <v>130</v>
      </c>
      <c r="E345" s="200" t="s">
        <v>716</v>
      </c>
      <c r="F345" s="201" t="s">
        <v>717</v>
      </c>
      <c r="G345" s="202" t="s">
        <v>238</v>
      </c>
      <c r="H345" s="203">
        <v>7</v>
      </c>
      <c r="I345" s="204"/>
      <c r="J345" s="205">
        <f>ROUND(I345*H345,2)</f>
        <v>0</v>
      </c>
      <c r="K345" s="201" t="s">
        <v>19</v>
      </c>
      <c r="L345" s="46"/>
      <c r="M345" s="206" t="s">
        <v>19</v>
      </c>
      <c r="N345" s="207" t="s">
        <v>44</v>
      </c>
      <c r="O345" s="86"/>
      <c r="P345" s="208">
        <f>O345*H345</f>
        <v>0</v>
      </c>
      <c r="Q345" s="208">
        <v>0</v>
      </c>
      <c r="R345" s="208">
        <f>Q345*H345</f>
        <v>0</v>
      </c>
      <c r="S345" s="208">
        <v>0</v>
      </c>
      <c r="T345" s="209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0" t="s">
        <v>219</v>
      </c>
      <c r="AT345" s="210" t="s">
        <v>130</v>
      </c>
      <c r="AU345" s="210" t="s">
        <v>136</v>
      </c>
      <c r="AY345" s="19" t="s">
        <v>127</v>
      </c>
      <c r="BE345" s="211">
        <f>IF(N345="základní",J345,0)</f>
        <v>0</v>
      </c>
      <c r="BF345" s="211">
        <f>IF(N345="snížená",J345,0)</f>
        <v>0</v>
      </c>
      <c r="BG345" s="211">
        <f>IF(N345="zákl. přenesená",J345,0)</f>
        <v>0</v>
      </c>
      <c r="BH345" s="211">
        <f>IF(N345="sníž. přenesená",J345,0)</f>
        <v>0</v>
      </c>
      <c r="BI345" s="211">
        <f>IF(N345="nulová",J345,0)</f>
        <v>0</v>
      </c>
      <c r="BJ345" s="19" t="s">
        <v>136</v>
      </c>
      <c r="BK345" s="211">
        <f>ROUND(I345*H345,2)</f>
        <v>0</v>
      </c>
      <c r="BL345" s="19" t="s">
        <v>219</v>
      </c>
      <c r="BM345" s="210" t="s">
        <v>718</v>
      </c>
    </row>
    <row r="346" s="2" customFormat="1" ht="33" customHeight="1">
      <c r="A346" s="40"/>
      <c r="B346" s="41"/>
      <c r="C346" s="199" t="s">
        <v>719</v>
      </c>
      <c r="D346" s="199" t="s">
        <v>130</v>
      </c>
      <c r="E346" s="200" t="s">
        <v>720</v>
      </c>
      <c r="F346" s="201" t="s">
        <v>721</v>
      </c>
      <c r="G346" s="202" t="s">
        <v>238</v>
      </c>
      <c r="H346" s="203">
        <v>14</v>
      </c>
      <c r="I346" s="204"/>
      <c r="J346" s="205">
        <f>ROUND(I346*H346,2)</f>
        <v>0</v>
      </c>
      <c r="K346" s="201" t="s">
        <v>19</v>
      </c>
      <c r="L346" s="46"/>
      <c r="M346" s="206" t="s">
        <v>19</v>
      </c>
      <c r="N346" s="207" t="s">
        <v>44</v>
      </c>
      <c r="O346" s="86"/>
      <c r="P346" s="208">
        <f>O346*H346</f>
        <v>0</v>
      </c>
      <c r="Q346" s="208">
        <v>0</v>
      </c>
      <c r="R346" s="208">
        <f>Q346*H346</f>
        <v>0</v>
      </c>
      <c r="S346" s="208">
        <v>0</v>
      </c>
      <c r="T346" s="209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0" t="s">
        <v>219</v>
      </c>
      <c r="AT346" s="210" t="s">
        <v>130</v>
      </c>
      <c r="AU346" s="210" t="s">
        <v>136</v>
      </c>
      <c r="AY346" s="19" t="s">
        <v>127</v>
      </c>
      <c r="BE346" s="211">
        <f>IF(N346="základní",J346,0)</f>
        <v>0</v>
      </c>
      <c r="BF346" s="211">
        <f>IF(N346="snížená",J346,0)</f>
        <v>0</v>
      </c>
      <c r="BG346" s="211">
        <f>IF(N346="zákl. přenesená",J346,0)</f>
        <v>0</v>
      </c>
      <c r="BH346" s="211">
        <f>IF(N346="sníž. přenesená",J346,0)</f>
        <v>0</v>
      </c>
      <c r="BI346" s="211">
        <f>IF(N346="nulová",J346,0)</f>
        <v>0</v>
      </c>
      <c r="BJ346" s="19" t="s">
        <v>136</v>
      </c>
      <c r="BK346" s="211">
        <f>ROUND(I346*H346,2)</f>
        <v>0</v>
      </c>
      <c r="BL346" s="19" t="s">
        <v>219</v>
      </c>
      <c r="BM346" s="210" t="s">
        <v>722</v>
      </c>
    </row>
    <row r="347" s="2" customFormat="1" ht="24.15" customHeight="1">
      <c r="A347" s="40"/>
      <c r="B347" s="41"/>
      <c r="C347" s="199" t="s">
        <v>723</v>
      </c>
      <c r="D347" s="199" t="s">
        <v>130</v>
      </c>
      <c r="E347" s="200" t="s">
        <v>724</v>
      </c>
      <c r="F347" s="201" t="s">
        <v>725</v>
      </c>
      <c r="G347" s="202" t="s">
        <v>238</v>
      </c>
      <c r="H347" s="203">
        <v>4</v>
      </c>
      <c r="I347" s="204"/>
      <c r="J347" s="205">
        <f>ROUND(I347*H347,2)</f>
        <v>0</v>
      </c>
      <c r="K347" s="201" t="s">
        <v>19</v>
      </c>
      <c r="L347" s="46"/>
      <c r="M347" s="206" t="s">
        <v>19</v>
      </c>
      <c r="N347" s="207" t="s">
        <v>44</v>
      </c>
      <c r="O347" s="86"/>
      <c r="P347" s="208">
        <f>O347*H347</f>
        <v>0</v>
      </c>
      <c r="Q347" s="208">
        <v>0</v>
      </c>
      <c r="R347" s="208">
        <f>Q347*H347</f>
        <v>0</v>
      </c>
      <c r="S347" s="208">
        <v>0</v>
      </c>
      <c r="T347" s="209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0" t="s">
        <v>219</v>
      </c>
      <c r="AT347" s="210" t="s">
        <v>130</v>
      </c>
      <c r="AU347" s="210" t="s">
        <v>136</v>
      </c>
      <c r="AY347" s="19" t="s">
        <v>127</v>
      </c>
      <c r="BE347" s="211">
        <f>IF(N347="základní",J347,0)</f>
        <v>0</v>
      </c>
      <c r="BF347" s="211">
        <f>IF(N347="snížená",J347,0)</f>
        <v>0</v>
      </c>
      <c r="BG347" s="211">
        <f>IF(N347="zákl. přenesená",J347,0)</f>
        <v>0</v>
      </c>
      <c r="BH347" s="211">
        <f>IF(N347="sníž. přenesená",J347,0)</f>
        <v>0</v>
      </c>
      <c r="BI347" s="211">
        <f>IF(N347="nulová",J347,0)</f>
        <v>0</v>
      </c>
      <c r="BJ347" s="19" t="s">
        <v>136</v>
      </c>
      <c r="BK347" s="211">
        <f>ROUND(I347*H347,2)</f>
        <v>0</v>
      </c>
      <c r="BL347" s="19" t="s">
        <v>219</v>
      </c>
      <c r="BM347" s="210" t="s">
        <v>726</v>
      </c>
    </row>
    <row r="348" s="2" customFormat="1" ht="16.5" customHeight="1">
      <c r="A348" s="40"/>
      <c r="B348" s="41"/>
      <c r="C348" s="251" t="s">
        <v>727</v>
      </c>
      <c r="D348" s="251" t="s">
        <v>242</v>
      </c>
      <c r="E348" s="252" t="s">
        <v>728</v>
      </c>
      <c r="F348" s="253" t="s">
        <v>729</v>
      </c>
      <c r="G348" s="254" t="s">
        <v>238</v>
      </c>
      <c r="H348" s="255">
        <v>4</v>
      </c>
      <c r="I348" s="256"/>
      <c r="J348" s="257">
        <f>ROUND(I348*H348,2)</f>
        <v>0</v>
      </c>
      <c r="K348" s="253" t="s">
        <v>19</v>
      </c>
      <c r="L348" s="258"/>
      <c r="M348" s="259" t="s">
        <v>19</v>
      </c>
      <c r="N348" s="260" t="s">
        <v>44</v>
      </c>
      <c r="O348" s="86"/>
      <c r="P348" s="208">
        <f>O348*H348</f>
        <v>0</v>
      </c>
      <c r="Q348" s="208">
        <v>0.001</v>
      </c>
      <c r="R348" s="208">
        <f>Q348*H348</f>
        <v>0.0040000000000000001</v>
      </c>
      <c r="S348" s="208">
        <v>0</v>
      </c>
      <c r="T348" s="209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0" t="s">
        <v>304</v>
      </c>
      <c r="AT348" s="210" t="s">
        <v>242</v>
      </c>
      <c r="AU348" s="210" t="s">
        <v>136</v>
      </c>
      <c r="AY348" s="19" t="s">
        <v>127</v>
      </c>
      <c r="BE348" s="211">
        <f>IF(N348="základní",J348,0)</f>
        <v>0</v>
      </c>
      <c r="BF348" s="211">
        <f>IF(N348="snížená",J348,0)</f>
        <v>0</v>
      </c>
      <c r="BG348" s="211">
        <f>IF(N348="zákl. přenesená",J348,0)</f>
        <v>0</v>
      </c>
      <c r="BH348" s="211">
        <f>IF(N348="sníž. přenesená",J348,0)</f>
        <v>0</v>
      </c>
      <c r="BI348" s="211">
        <f>IF(N348="nulová",J348,0)</f>
        <v>0</v>
      </c>
      <c r="BJ348" s="19" t="s">
        <v>136</v>
      </c>
      <c r="BK348" s="211">
        <f>ROUND(I348*H348,2)</f>
        <v>0</v>
      </c>
      <c r="BL348" s="19" t="s">
        <v>219</v>
      </c>
      <c r="BM348" s="210" t="s">
        <v>730</v>
      </c>
    </row>
    <row r="349" s="2" customFormat="1" ht="24.15" customHeight="1">
      <c r="A349" s="40"/>
      <c r="B349" s="41"/>
      <c r="C349" s="199" t="s">
        <v>731</v>
      </c>
      <c r="D349" s="199" t="s">
        <v>130</v>
      </c>
      <c r="E349" s="200" t="s">
        <v>732</v>
      </c>
      <c r="F349" s="201" t="s">
        <v>733</v>
      </c>
      <c r="G349" s="202" t="s">
        <v>238</v>
      </c>
      <c r="H349" s="203">
        <v>1</v>
      </c>
      <c r="I349" s="204"/>
      <c r="J349" s="205">
        <f>ROUND(I349*H349,2)</f>
        <v>0</v>
      </c>
      <c r="K349" s="201" t="s">
        <v>134</v>
      </c>
      <c r="L349" s="46"/>
      <c r="M349" s="206" t="s">
        <v>19</v>
      </c>
      <c r="N349" s="207" t="s">
        <v>44</v>
      </c>
      <c r="O349" s="86"/>
      <c r="P349" s="208">
        <f>O349*H349</f>
        <v>0</v>
      </c>
      <c r="Q349" s="208">
        <v>0</v>
      </c>
      <c r="R349" s="208">
        <f>Q349*H349</f>
        <v>0</v>
      </c>
      <c r="S349" s="208">
        <v>0</v>
      </c>
      <c r="T349" s="209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0" t="s">
        <v>219</v>
      </c>
      <c r="AT349" s="210" t="s">
        <v>130</v>
      </c>
      <c r="AU349" s="210" t="s">
        <v>136</v>
      </c>
      <c r="AY349" s="19" t="s">
        <v>127</v>
      </c>
      <c r="BE349" s="211">
        <f>IF(N349="základní",J349,0)</f>
        <v>0</v>
      </c>
      <c r="BF349" s="211">
        <f>IF(N349="snížená",J349,0)</f>
        <v>0</v>
      </c>
      <c r="BG349" s="211">
        <f>IF(N349="zákl. přenesená",J349,0)</f>
        <v>0</v>
      </c>
      <c r="BH349" s="211">
        <f>IF(N349="sníž. přenesená",J349,0)</f>
        <v>0</v>
      </c>
      <c r="BI349" s="211">
        <f>IF(N349="nulová",J349,0)</f>
        <v>0</v>
      </c>
      <c r="BJ349" s="19" t="s">
        <v>136</v>
      </c>
      <c r="BK349" s="211">
        <f>ROUND(I349*H349,2)</f>
        <v>0</v>
      </c>
      <c r="BL349" s="19" t="s">
        <v>219</v>
      </c>
      <c r="BM349" s="210" t="s">
        <v>734</v>
      </c>
    </row>
    <row r="350" s="2" customFormat="1">
      <c r="A350" s="40"/>
      <c r="B350" s="41"/>
      <c r="C350" s="42"/>
      <c r="D350" s="212" t="s">
        <v>138</v>
      </c>
      <c r="E350" s="42"/>
      <c r="F350" s="213" t="s">
        <v>735</v>
      </c>
      <c r="G350" s="42"/>
      <c r="H350" s="42"/>
      <c r="I350" s="214"/>
      <c r="J350" s="42"/>
      <c r="K350" s="42"/>
      <c r="L350" s="46"/>
      <c r="M350" s="215"/>
      <c r="N350" s="216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138</v>
      </c>
      <c r="AU350" s="19" t="s">
        <v>136</v>
      </c>
    </row>
    <row r="351" s="2" customFormat="1" ht="16.5" customHeight="1">
      <c r="A351" s="40"/>
      <c r="B351" s="41"/>
      <c r="C351" s="251" t="s">
        <v>736</v>
      </c>
      <c r="D351" s="251" t="s">
        <v>242</v>
      </c>
      <c r="E351" s="252" t="s">
        <v>737</v>
      </c>
      <c r="F351" s="253" t="s">
        <v>738</v>
      </c>
      <c r="G351" s="254" t="s">
        <v>238</v>
      </c>
      <c r="H351" s="255">
        <v>1</v>
      </c>
      <c r="I351" s="256"/>
      <c r="J351" s="257">
        <f>ROUND(I351*H351,2)</f>
        <v>0</v>
      </c>
      <c r="K351" s="253" t="s">
        <v>134</v>
      </c>
      <c r="L351" s="258"/>
      <c r="M351" s="259" t="s">
        <v>19</v>
      </c>
      <c r="N351" s="260" t="s">
        <v>44</v>
      </c>
      <c r="O351" s="86"/>
      <c r="P351" s="208">
        <f>O351*H351</f>
        <v>0</v>
      </c>
      <c r="Q351" s="208">
        <v>0.00080000000000000004</v>
      </c>
      <c r="R351" s="208">
        <f>Q351*H351</f>
        <v>0.00080000000000000004</v>
      </c>
      <c r="S351" s="208">
        <v>0</v>
      </c>
      <c r="T351" s="209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0" t="s">
        <v>304</v>
      </c>
      <c r="AT351" s="210" t="s">
        <v>242</v>
      </c>
      <c r="AU351" s="210" t="s">
        <v>136</v>
      </c>
      <c r="AY351" s="19" t="s">
        <v>127</v>
      </c>
      <c r="BE351" s="211">
        <f>IF(N351="základní",J351,0)</f>
        <v>0</v>
      </c>
      <c r="BF351" s="211">
        <f>IF(N351="snížená",J351,0)</f>
        <v>0</v>
      </c>
      <c r="BG351" s="211">
        <f>IF(N351="zákl. přenesená",J351,0)</f>
        <v>0</v>
      </c>
      <c r="BH351" s="211">
        <f>IF(N351="sníž. přenesená",J351,0)</f>
        <v>0</v>
      </c>
      <c r="BI351" s="211">
        <f>IF(N351="nulová",J351,0)</f>
        <v>0</v>
      </c>
      <c r="BJ351" s="19" t="s">
        <v>136</v>
      </c>
      <c r="BK351" s="211">
        <f>ROUND(I351*H351,2)</f>
        <v>0</v>
      </c>
      <c r="BL351" s="19" t="s">
        <v>219</v>
      </c>
      <c r="BM351" s="210" t="s">
        <v>739</v>
      </c>
    </row>
    <row r="352" s="2" customFormat="1" ht="24.15" customHeight="1">
      <c r="A352" s="40"/>
      <c r="B352" s="41"/>
      <c r="C352" s="199" t="s">
        <v>740</v>
      </c>
      <c r="D352" s="199" t="s">
        <v>130</v>
      </c>
      <c r="E352" s="200" t="s">
        <v>741</v>
      </c>
      <c r="F352" s="201" t="s">
        <v>742</v>
      </c>
      <c r="G352" s="202" t="s">
        <v>238</v>
      </c>
      <c r="H352" s="203">
        <v>1</v>
      </c>
      <c r="I352" s="204"/>
      <c r="J352" s="205">
        <f>ROUND(I352*H352,2)</f>
        <v>0</v>
      </c>
      <c r="K352" s="201" t="s">
        <v>19</v>
      </c>
      <c r="L352" s="46"/>
      <c r="M352" s="206" t="s">
        <v>19</v>
      </c>
      <c r="N352" s="207" t="s">
        <v>44</v>
      </c>
      <c r="O352" s="86"/>
      <c r="P352" s="208">
        <f>O352*H352</f>
        <v>0</v>
      </c>
      <c r="Q352" s="208">
        <v>0</v>
      </c>
      <c r="R352" s="208">
        <f>Q352*H352</f>
        <v>0</v>
      </c>
      <c r="S352" s="208">
        <v>0</v>
      </c>
      <c r="T352" s="209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0" t="s">
        <v>219</v>
      </c>
      <c r="AT352" s="210" t="s">
        <v>130</v>
      </c>
      <c r="AU352" s="210" t="s">
        <v>136</v>
      </c>
      <c r="AY352" s="19" t="s">
        <v>127</v>
      </c>
      <c r="BE352" s="211">
        <f>IF(N352="základní",J352,0)</f>
        <v>0</v>
      </c>
      <c r="BF352" s="211">
        <f>IF(N352="snížená",J352,0)</f>
        <v>0</v>
      </c>
      <c r="BG352" s="211">
        <f>IF(N352="zákl. přenesená",J352,0)</f>
        <v>0</v>
      </c>
      <c r="BH352" s="211">
        <f>IF(N352="sníž. přenesená",J352,0)</f>
        <v>0</v>
      </c>
      <c r="BI352" s="211">
        <f>IF(N352="nulová",J352,0)</f>
        <v>0</v>
      </c>
      <c r="BJ352" s="19" t="s">
        <v>136</v>
      </c>
      <c r="BK352" s="211">
        <f>ROUND(I352*H352,2)</f>
        <v>0</v>
      </c>
      <c r="BL352" s="19" t="s">
        <v>219</v>
      </c>
      <c r="BM352" s="210" t="s">
        <v>743</v>
      </c>
    </row>
    <row r="353" s="2" customFormat="1" ht="24.15" customHeight="1">
      <c r="A353" s="40"/>
      <c r="B353" s="41"/>
      <c r="C353" s="199" t="s">
        <v>744</v>
      </c>
      <c r="D353" s="199" t="s">
        <v>130</v>
      </c>
      <c r="E353" s="200" t="s">
        <v>745</v>
      </c>
      <c r="F353" s="201" t="s">
        <v>746</v>
      </c>
      <c r="G353" s="202" t="s">
        <v>399</v>
      </c>
      <c r="H353" s="261"/>
      <c r="I353" s="204"/>
      <c r="J353" s="205">
        <f>ROUND(I353*H353,2)</f>
        <v>0</v>
      </c>
      <c r="K353" s="201" t="s">
        <v>134</v>
      </c>
      <c r="L353" s="46"/>
      <c r="M353" s="206" t="s">
        <v>19</v>
      </c>
      <c r="N353" s="207" t="s">
        <v>44</v>
      </c>
      <c r="O353" s="86"/>
      <c r="P353" s="208">
        <f>O353*H353</f>
        <v>0</v>
      </c>
      <c r="Q353" s="208">
        <v>0</v>
      </c>
      <c r="R353" s="208">
        <f>Q353*H353</f>
        <v>0</v>
      </c>
      <c r="S353" s="208">
        <v>0</v>
      </c>
      <c r="T353" s="209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0" t="s">
        <v>219</v>
      </c>
      <c r="AT353" s="210" t="s">
        <v>130</v>
      </c>
      <c r="AU353" s="210" t="s">
        <v>136</v>
      </c>
      <c r="AY353" s="19" t="s">
        <v>127</v>
      </c>
      <c r="BE353" s="211">
        <f>IF(N353="základní",J353,0)</f>
        <v>0</v>
      </c>
      <c r="BF353" s="211">
        <f>IF(N353="snížená",J353,0)</f>
        <v>0</v>
      </c>
      <c r="BG353" s="211">
        <f>IF(N353="zákl. přenesená",J353,0)</f>
        <v>0</v>
      </c>
      <c r="BH353" s="211">
        <f>IF(N353="sníž. přenesená",J353,0)</f>
        <v>0</v>
      </c>
      <c r="BI353" s="211">
        <f>IF(N353="nulová",J353,0)</f>
        <v>0</v>
      </c>
      <c r="BJ353" s="19" t="s">
        <v>136</v>
      </c>
      <c r="BK353" s="211">
        <f>ROUND(I353*H353,2)</f>
        <v>0</v>
      </c>
      <c r="BL353" s="19" t="s">
        <v>219</v>
      </c>
      <c r="BM353" s="210" t="s">
        <v>747</v>
      </c>
    </row>
    <row r="354" s="2" customFormat="1">
      <c r="A354" s="40"/>
      <c r="B354" s="41"/>
      <c r="C354" s="42"/>
      <c r="D354" s="212" t="s">
        <v>138</v>
      </c>
      <c r="E354" s="42"/>
      <c r="F354" s="213" t="s">
        <v>748</v>
      </c>
      <c r="G354" s="42"/>
      <c r="H354" s="42"/>
      <c r="I354" s="214"/>
      <c r="J354" s="42"/>
      <c r="K354" s="42"/>
      <c r="L354" s="46"/>
      <c r="M354" s="215"/>
      <c r="N354" s="216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138</v>
      </c>
      <c r="AU354" s="19" t="s">
        <v>136</v>
      </c>
    </row>
    <row r="355" s="12" customFormat="1" ht="22.8" customHeight="1">
      <c r="A355" s="12"/>
      <c r="B355" s="183"/>
      <c r="C355" s="184"/>
      <c r="D355" s="185" t="s">
        <v>71</v>
      </c>
      <c r="E355" s="197" t="s">
        <v>749</v>
      </c>
      <c r="F355" s="197" t="s">
        <v>750</v>
      </c>
      <c r="G355" s="184"/>
      <c r="H355" s="184"/>
      <c r="I355" s="187"/>
      <c r="J355" s="198">
        <f>BK355</f>
        <v>0</v>
      </c>
      <c r="K355" s="184"/>
      <c r="L355" s="189"/>
      <c r="M355" s="190"/>
      <c r="N355" s="191"/>
      <c r="O355" s="191"/>
      <c r="P355" s="192">
        <f>SUM(P356:P365)</f>
        <v>0</v>
      </c>
      <c r="Q355" s="191"/>
      <c r="R355" s="192">
        <f>SUM(R356:R365)</f>
        <v>0.0011300000000000001</v>
      </c>
      <c r="S355" s="191"/>
      <c r="T355" s="193">
        <f>SUM(T356:T365)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194" t="s">
        <v>136</v>
      </c>
      <c r="AT355" s="195" t="s">
        <v>71</v>
      </c>
      <c r="AU355" s="195" t="s">
        <v>77</v>
      </c>
      <c r="AY355" s="194" t="s">
        <v>127</v>
      </c>
      <c r="BK355" s="196">
        <f>SUM(BK356:BK365)</f>
        <v>0</v>
      </c>
    </row>
    <row r="356" s="2" customFormat="1" ht="16.5" customHeight="1">
      <c r="A356" s="40"/>
      <c r="B356" s="41"/>
      <c r="C356" s="199" t="s">
        <v>751</v>
      </c>
      <c r="D356" s="199" t="s">
        <v>130</v>
      </c>
      <c r="E356" s="200" t="s">
        <v>752</v>
      </c>
      <c r="F356" s="201" t="s">
        <v>753</v>
      </c>
      <c r="G356" s="202" t="s">
        <v>152</v>
      </c>
      <c r="H356" s="203">
        <v>25</v>
      </c>
      <c r="I356" s="204"/>
      <c r="J356" s="205">
        <f>ROUND(I356*H356,2)</f>
        <v>0</v>
      </c>
      <c r="K356" s="201" t="s">
        <v>134</v>
      </c>
      <c r="L356" s="46"/>
      <c r="M356" s="206" t="s">
        <v>19</v>
      </c>
      <c r="N356" s="207" t="s">
        <v>44</v>
      </c>
      <c r="O356" s="86"/>
      <c r="P356" s="208">
        <f>O356*H356</f>
        <v>0</v>
      </c>
      <c r="Q356" s="208">
        <v>0</v>
      </c>
      <c r="R356" s="208">
        <f>Q356*H356</f>
        <v>0</v>
      </c>
      <c r="S356" s="208">
        <v>0</v>
      </c>
      <c r="T356" s="209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0" t="s">
        <v>219</v>
      </c>
      <c r="AT356" s="210" t="s">
        <v>130</v>
      </c>
      <c r="AU356" s="210" t="s">
        <v>136</v>
      </c>
      <c r="AY356" s="19" t="s">
        <v>127</v>
      </c>
      <c r="BE356" s="211">
        <f>IF(N356="základní",J356,0)</f>
        <v>0</v>
      </c>
      <c r="BF356" s="211">
        <f>IF(N356="snížená",J356,0)</f>
        <v>0</v>
      </c>
      <c r="BG356" s="211">
        <f>IF(N356="zákl. přenesená",J356,0)</f>
        <v>0</v>
      </c>
      <c r="BH356" s="211">
        <f>IF(N356="sníž. přenesená",J356,0)</f>
        <v>0</v>
      </c>
      <c r="BI356" s="211">
        <f>IF(N356="nulová",J356,0)</f>
        <v>0</v>
      </c>
      <c r="BJ356" s="19" t="s">
        <v>136</v>
      </c>
      <c r="BK356" s="211">
        <f>ROUND(I356*H356,2)</f>
        <v>0</v>
      </c>
      <c r="BL356" s="19" t="s">
        <v>219</v>
      </c>
      <c r="BM356" s="210" t="s">
        <v>754</v>
      </c>
    </row>
    <row r="357" s="2" customFormat="1">
      <c r="A357" s="40"/>
      <c r="B357" s="41"/>
      <c r="C357" s="42"/>
      <c r="D357" s="212" t="s">
        <v>138</v>
      </c>
      <c r="E357" s="42"/>
      <c r="F357" s="213" t="s">
        <v>755</v>
      </c>
      <c r="G357" s="42"/>
      <c r="H357" s="42"/>
      <c r="I357" s="214"/>
      <c r="J357" s="42"/>
      <c r="K357" s="42"/>
      <c r="L357" s="46"/>
      <c r="M357" s="215"/>
      <c r="N357" s="216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138</v>
      </c>
      <c r="AU357" s="19" t="s">
        <v>136</v>
      </c>
    </row>
    <row r="358" s="2" customFormat="1" ht="16.5" customHeight="1">
      <c r="A358" s="40"/>
      <c r="B358" s="41"/>
      <c r="C358" s="251" t="s">
        <v>756</v>
      </c>
      <c r="D358" s="251" t="s">
        <v>242</v>
      </c>
      <c r="E358" s="252" t="s">
        <v>757</v>
      </c>
      <c r="F358" s="253" t="s">
        <v>758</v>
      </c>
      <c r="G358" s="254" t="s">
        <v>152</v>
      </c>
      <c r="H358" s="255">
        <v>30</v>
      </c>
      <c r="I358" s="256"/>
      <c r="J358" s="257">
        <f>ROUND(I358*H358,2)</f>
        <v>0</v>
      </c>
      <c r="K358" s="253" t="s">
        <v>134</v>
      </c>
      <c r="L358" s="258"/>
      <c r="M358" s="259" t="s">
        <v>19</v>
      </c>
      <c r="N358" s="260" t="s">
        <v>44</v>
      </c>
      <c r="O358" s="86"/>
      <c r="P358" s="208">
        <f>O358*H358</f>
        <v>0</v>
      </c>
      <c r="Q358" s="208">
        <v>2.0000000000000002E-05</v>
      </c>
      <c r="R358" s="208">
        <f>Q358*H358</f>
        <v>0.00060000000000000006</v>
      </c>
      <c r="S358" s="208">
        <v>0</v>
      </c>
      <c r="T358" s="209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0" t="s">
        <v>304</v>
      </c>
      <c r="AT358" s="210" t="s">
        <v>242</v>
      </c>
      <c r="AU358" s="210" t="s">
        <v>136</v>
      </c>
      <c r="AY358" s="19" t="s">
        <v>127</v>
      </c>
      <c r="BE358" s="211">
        <f>IF(N358="základní",J358,0)</f>
        <v>0</v>
      </c>
      <c r="BF358" s="211">
        <f>IF(N358="snížená",J358,0)</f>
        <v>0</v>
      </c>
      <c r="BG358" s="211">
        <f>IF(N358="zákl. přenesená",J358,0)</f>
        <v>0</v>
      </c>
      <c r="BH358" s="211">
        <f>IF(N358="sníž. přenesená",J358,0)</f>
        <v>0</v>
      </c>
      <c r="BI358" s="211">
        <f>IF(N358="nulová",J358,0)</f>
        <v>0</v>
      </c>
      <c r="BJ358" s="19" t="s">
        <v>136</v>
      </c>
      <c r="BK358" s="211">
        <f>ROUND(I358*H358,2)</f>
        <v>0</v>
      </c>
      <c r="BL358" s="19" t="s">
        <v>219</v>
      </c>
      <c r="BM358" s="210" t="s">
        <v>759</v>
      </c>
    </row>
    <row r="359" s="13" customFormat="1">
      <c r="A359" s="13"/>
      <c r="B359" s="217"/>
      <c r="C359" s="218"/>
      <c r="D359" s="219" t="s">
        <v>140</v>
      </c>
      <c r="E359" s="218"/>
      <c r="F359" s="221" t="s">
        <v>760</v>
      </c>
      <c r="G359" s="218"/>
      <c r="H359" s="222">
        <v>30</v>
      </c>
      <c r="I359" s="223"/>
      <c r="J359" s="218"/>
      <c r="K359" s="218"/>
      <c r="L359" s="224"/>
      <c r="M359" s="225"/>
      <c r="N359" s="226"/>
      <c r="O359" s="226"/>
      <c r="P359" s="226"/>
      <c r="Q359" s="226"/>
      <c r="R359" s="226"/>
      <c r="S359" s="226"/>
      <c r="T359" s="22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28" t="s">
        <v>140</v>
      </c>
      <c r="AU359" s="228" t="s">
        <v>136</v>
      </c>
      <c r="AV359" s="13" t="s">
        <v>136</v>
      </c>
      <c r="AW359" s="13" t="s">
        <v>4</v>
      </c>
      <c r="AX359" s="13" t="s">
        <v>77</v>
      </c>
      <c r="AY359" s="228" t="s">
        <v>127</v>
      </c>
    </row>
    <row r="360" s="2" customFormat="1" ht="16.5" customHeight="1">
      <c r="A360" s="40"/>
      <c r="B360" s="41"/>
      <c r="C360" s="199" t="s">
        <v>761</v>
      </c>
      <c r="D360" s="199" t="s">
        <v>130</v>
      </c>
      <c r="E360" s="200" t="s">
        <v>762</v>
      </c>
      <c r="F360" s="201" t="s">
        <v>763</v>
      </c>
      <c r="G360" s="202" t="s">
        <v>238</v>
      </c>
      <c r="H360" s="203">
        <v>1</v>
      </c>
      <c r="I360" s="204"/>
      <c r="J360" s="205">
        <f>ROUND(I360*H360,2)</f>
        <v>0</v>
      </c>
      <c r="K360" s="201" t="s">
        <v>19</v>
      </c>
      <c r="L360" s="46"/>
      <c r="M360" s="206" t="s">
        <v>19</v>
      </c>
      <c r="N360" s="207" t="s">
        <v>44</v>
      </c>
      <c r="O360" s="86"/>
      <c r="P360" s="208">
        <f>O360*H360</f>
        <v>0</v>
      </c>
      <c r="Q360" s="208">
        <v>0</v>
      </c>
      <c r="R360" s="208">
        <f>Q360*H360</f>
        <v>0</v>
      </c>
      <c r="S360" s="208">
        <v>0</v>
      </c>
      <c r="T360" s="209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0" t="s">
        <v>219</v>
      </c>
      <c r="AT360" s="210" t="s">
        <v>130</v>
      </c>
      <c r="AU360" s="210" t="s">
        <v>136</v>
      </c>
      <c r="AY360" s="19" t="s">
        <v>127</v>
      </c>
      <c r="BE360" s="211">
        <f>IF(N360="základní",J360,0)</f>
        <v>0</v>
      </c>
      <c r="BF360" s="211">
        <f>IF(N360="snížená",J360,0)</f>
        <v>0</v>
      </c>
      <c r="BG360" s="211">
        <f>IF(N360="zákl. přenesená",J360,0)</f>
        <v>0</v>
      </c>
      <c r="BH360" s="211">
        <f>IF(N360="sníž. přenesená",J360,0)</f>
        <v>0</v>
      </c>
      <c r="BI360" s="211">
        <f>IF(N360="nulová",J360,0)</f>
        <v>0</v>
      </c>
      <c r="BJ360" s="19" t="s">
        <v>136</v>
      </c>
      <c r="BK360" s="211">
        <f>ROUND(I360*H360,2)</f>
        <v>0</v>
      </c>
      <c r="BL360" s="19" t="s">
        <v>219</v>
      </c>
      <c r="BM360" s="210" t="s">
        <v>764</v>
      </c>
    </row>
    <row r="361" s="2" customFormat="1" ht="16.5" customHeight="1">
      <c r="A361" s="40"/>
      <c r="B361" s="41"/>
      <c r="C361" s="251" t="s">
        <v>765</v>
      </c>
      <c r="D361" s="251" t="s">
        <v>242</v>
      </c>
      <c r="E361" s="252" t="s">
        <v>766</v>
      </c>
      <c r="F361" s="253" t="s">
        <v>767</v>
      </c>
      <c r="G361" s="254" t="s">
        <v>238</v>
      </c>
      <c r="H361" s="255">
        <v>1</v>
      </c>
      <c r="I361" s="256"/>
      <c r="J361" s="257">
        <f>ROUND(I361*H361,2)</f>
        <v>0</v>
      </c>
      <c r="K361" s="253" t="s">
        <v>19</v>
      </c>
      <c r="L361" s="258"/>
      <c r="M361" s="259" t="s">
        <v>19</v>
      </c>
      <c r="N361" s="260" t="s">
        <v>44</v>
      </c>
      <c r="O361" s="86"/>
      <c r="P361" s="208">
        <f>O361*H361</f>
        <v>0</v>
      </c>
      <c r="Q361" s="208">
        <v>0.00025999999999999998</v>
      </c>
      <c r="R361" s="208">
        <f>Q361*H361</f>
        <v>0.00025999999999999998</v>
      </c>
      <c r="S361" s="208">
        <v>0</v>
      </c>
      <c r="T361" s="209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0" t="s">
        <v>304</v>
      </c>
      <c r="AT361" s="210" t="s">
        <v>242</v>
      </c>
      <c r="AU361" s="210" t="s">
        <v>136</v>
      </c>
      <c r="AY361" s="19" t="s">
        <v>127</v>
      </c>
      <c r="BE361" s="211">
        <f>IF(N361="základní",J361,0)</f>
        <v>0</v>
      </c>
      <c r="BF361" s="211">
        <f>IF(N361="snížená",J361,0)</f>
        <v>0</v>
      </c>
      <c r="BG361" s="211">
        <f>IF(N361="zákl. přenesená",J361,0)</f>
        <v>0</v>
      </c>
      <c r="BH361" s="211">
        <f>IF(N361="sníž. přenesená",J361,0)</f>
        <v>0</v>
      </c>
      <c r="BI361" s="211">
        <f>IF(N361="nulová",J361,0)</f>
        <v>0</v>
      </c>
      <c r="BJ361" s="19" t="s">
        <v>136</v>
      </c>
      <c r="BK361" s="211">
        <f>ROUND(I361*H361,2)</f>
        <v>0</v>
      </c>
      <c r="BL361" s="19" t="s">
        <v>219</v>
      </c>
      <c r="BM361" s="210" t="s">
        <v>768</v>
      </c>
    </row>
    <row r="362" s="2" customFormat="1" ht="16.5" customHeight="1">
      <c r="A362" s="40"/>
      <c r="B362" s="41"/>
      <c r="C362" s="199" t="s">
        <v>769</v>
      </c>
      <c r="D362" s="199" t="s">
        <v>130</v>
      </c>
      <c r="E362" s="200" t="s">
        <v>770</v>
      </c>
      <c r="F362" s="201" t="s">
        <v>771</v>
      </c>
      <c r="G362" s="202" t="s">
        <v>238</v>
      </c>
      <c r="H362" s="203">
        <v>3</v>
      </c>
      <c r="I362" s="204"/>
      <c r="J362" s="205">
        <f>ROUND(I362*H362,2)</f>
        <v>0</v>
      </c>
      <c r="K362" s="201" t="s">
        <v>19</v>
      </c>
      <c r="L362" s="46"/>
      <c r="M362" s="206" t="s">
        <v>19</v>
      </c>
      <c r="N362" s="207" t="s">
        <v>44</v>
      </c>
      <c r="O362" s="86"/>
      <c r="P362" s="208">
        <f>O362*H362</f>
        <v>0</v>
      </c>
      <c r="Q362" s="208">
        <v>0</v>
      </c>
      <c r="R362" s="208">
        <f>Q362*H362</f>
        <v>0</v>
      </c>
      <c r="S362" s="208">
        <v>0</v>
      </c>
      <c r="T362" s="209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0" t="s">
        <v>219</v>
      </c>
      <c r="AT362" s="210" t="s">
        <v>130</v>
      </c>
      <c r="AU362" s="210" t="s">
        <v>136</v>
      </c>
      <c r="AY362" s="19" t="s">
        <v>127</v>
      </c>
      <c r="BE362" s="211">
        <f>IF(N362="základní",J362,0)</f>
        <v>0</v>
      </c>
      <c r="BF362" s="211">
        <f>IF(N362="snížená",J362,0)</f>
        <v>0</v>
      </c>
      <c r="BG362" s="211">
        <f>IF(N362="zákl. přenesená",J362,0)</f>
        <v>0</v>
      </c>
      <c r="BH362" s="211">
        <f>IF(N362="sníž. přenesená",J362,0)</f>
        <v>0</v>
      </c>
      <c r="BI362" s="211">
        <f>IF(N362="nulová",J362,0)</f>
        <v>0</v>
      </c>
      <c r="BJ362" s="19" t="s">
        <v>136</v>
      </c>
      <c r="BK362" s="211">
        <f>ROUND(I362*H362,2)</f>
        <v>0</v>
      </c>
      <c r="BL362" s="19" t="s">
        <v>219</v>
      </c>
      <c r="BM362" s="210" t="s">
        <v>772</v>
      </c>
    </row>
    <row r="363" s="2" customFormat="1" ht="16.5" customHeight="1">
      <c r="A363" s="40"/>
      <c r="B363" s="41"/>
      <c r="C363" s="251" t="s">
        <v>773</v>
      </c>
      <c r="D363" s="251" t="s">
        <v>242</v>
      </c>
      <c r="E363" s="252" t="s">
        <v>774</v>
      </c>
      <c r="F363" s="253" t="s">
        <v>775</v>
      </c>
      <c r="G363" s="254" t="s">
        <v>238</v>
      </c>
      <c r="H363" s="255">
        <v>3</v>
      </c>
      <c r="I363" s="256"/>
      <c r="J363" s="257">
        <f>ROUND(I363*H363,2)</f>
        <v>0</v>
      </c>
      <c r="K363" s="253" t="s">
        <v>134</v>
      </c>
      <c r="L363" s="258"/>
      <c r="M363" s="259" t="s">
        <v>19</v>
      </c>
      <c r="N363" s="260" t="s">
        <v>44</v>
      </c>
      <c r="O363" s="86"/>
      <c r="P363" s="208">
        <f>O363*H363</f>
        <v>0</v>
      </c>
      <c r="Q363" s="208">
        <v>9.0000000000000006E-05</v>
      </c>
      <c r="R363" s="208">
        <f>Q363*H363</f>
        <v>0.00027</v>
      </c>
      <c r="S363" s="208">
        <v>0</v>
      </c>
      <c r="T363" s="209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0" t="s">
        <v>304</v>
      </c>
      <c r="AT363" s="210" t="s">
        <v>242</v>
      </c>
      <c r="AU363" s="210" t="s">
        <v>136</v>
      </c>
      <c r="AY363" s="19" t="s">
        <v>127</v>
      </c>
      <c r="BE363" s="211">
        <f>IF(N363="základní",J363,0)</f>
        <v>0</v>
      </c>
      <c r="BF363" s="211">
        <f>IF(N363="snížená",J363,0)</f>
        <v>0</v>
      </c>
      <c r="BG363" s="211">
        <f>IF(N363="zákl. přenesená",J363,0)</f>
        <v>0</v>
      </c>
      <c r="BH363" s="211">
        <f>IF(N363="sníž. přenesená",J363,0)</f>
        <v>0</v>
      </c>
      <c r="BI363" s="211">
        <f>IF(N363="nulová",J363,0)</f>
        <v>0</v>
      </c>
      <c r="BJ363" s="19" t="s">
        <v>136</v>
      </c>
      <c r="BK363" s="211">
        <f>ROUND(I363*H363,2)</f>
        <v>0</v>
      </c>
      <c r="BL363" s="19" t="s">
        <v>219</v>
      </c>
      <c r="BM363" s="210" t="s">
        <v>776</v>
      </c>
    </row>
    <row r="364" s="2" customFormat="1" ht="24.15" customHeight="1">
      <c r="A364" s="40"/>
      <c r="B364" s="41"/>
      <c r="C364" s="199" t="s">
        <v>777</v>
      </c>
      <c r="D364" s="199" t="s">
        <v>130</v>
      </c>
      <c r="E364" s="200" t="s">
        <v>778</v>
      </c>
      <c r="F364" s="201" t="s">
        <v>779</v>
      </c>
      <c r="G364" s="202" t="s">
        <v>399</v>
      </c>
      <c r="H364" s="261"/>
      <c r="I364" s="204"/>
      <c r="J364" s="205">
        <f>ROUND(I364*H364,2)</f>
        <v>0</v>
      </c>
      <c r="K364" s="201" t="s">
        <v>134</v>
      </c>
      <c r="L364" s="46"/>
      <c r="M364" s="206" t="s">
        <v>19</v>
      </c>
      <c r="N364" s="207" t="s">
        <v>44</v>
      </c>
      <c r="O364" s="86"/>
      <c r="P364" s="208">
        <f>O364*H364</f>
        <v>0</v>
      </c>
      <c r="Q364" s="208">
        <v>0</v>
      </c>
      <c r="R364" s="208">
        <f>Q364*H364</f>
        <v>0</v>
      </c>
      <c r="S364" s="208">
        <v>0</v>
      </c>
      <c r="T364" s="209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0" t="s">
        <v>219</v>
      </c>
      <c r="AT364" s="210" t="s">
        <v>130</v>
      </c>
      <c r="AU364" s="210" t="s">
        <v>136</v>
      </c>
      <c r="AY364" s="19" t="s">
        <v>127</v>
      </c>
      <c r="BE364" s="211">
        <f>IF(N364="základní",J364,0)</f>
        <v>0</v>
      </c>
      <c r="BF364" s="211">
        <f>IF(N364="snížená",J364,0)</f>
        <v>0</v>
      </c>
      <c r="BG364" s="211">
        <f>IF(N364="zákl. přenesená",J364,0)</f>
        <v>0</v>
      </c>
      <c r="BH364" s="211">
        <f>IF(N364="sníž. přenesená",J364,0)</f>
        <v>0</v>
      </c>
      <c r="BI364" s="211">
        <f>IF(N364="nulová",J364,0)</f>
        <v>0</v>
      </c>
      <c r="BJ364" s="19" t="s">
        <v>136</v>
      </c>
      <c r="BK364" s="211">
        <f>ROUND(I364*H364,2)</f>
        <v>0</v>
      </c>
      <c r="BL364" s="19" t="s">
        <v>219</v>
      </c>
      <c r="BM364" s="210" t="s">
        <v>780</v>
      </c>
    </row>
    <row r="365" s="2" customFormat="1">
      <c r="A365" s="40"/>
      <c r="B365" s="41"/>
      <c r="C365" s="42"/>
      <c r="D365" s="212" t="s">
        <v>138</v>
      </c>
      <c r="E365" s="42"/>
      <c r="F365" s="213" t="s">
        <v>781</v>
      </c>
      <c r="G365" s="42"/>
      <c r="H365" s="42"/>
      <c r="I365" s="214"/>
      <c r="J365" s="42"/>
      <c r="K365" s="42"/>
      <c r="L365" s="46"/>
      <c r="M365" s="215"/>
      <c r="N365" s="216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138</v>
      </c>
      <c r="AU365" s="19" t="s">
        <v>136</v>
      </c>
    </row>
    <row r="366" s="12" customFormat="1" ht="22.8" customHeight="1">
      <c r="A366" s="12"/>
      <c r="B366" s="183"/>
      <c r="C366" s="184"/>
      <c r="D366" s="185" t="s">
        <v>71</v>
      </c>
      <c r="E366" s="197" t="s">
        <v>782</v>
      </c>
      <c r="F366" s="197" t="s">
        <v>783</v>
      </c>
      <c r="G366" s="184"/>
      <c r="H366" s="184"/>
      <c r="I366" s="187"/>
      <c r="J366" s="198">
        <f>BK366</f>
        <v>0</v>
      </c>
      <c r="K366" s="184"/>
      <c r="L366" s="189"/>
      <c r="M366" s="190"/>
      <c r="N366" s="191"/>
      <c r="O366" s="191"/>
      <c r="P366" s="192">
        <f>SUM(P367:P379)</f>
        <v>0</v>
      </c>
      <c r="Q366" s="191"/>
      <c r="R366" s="192">
        <f>SUM(R367:R379)</f>
        <v>0.015900000000000001</v>
      </c>
      <c r="S366" s="191"/>
      <c r="T366" s="193">
        <f>SUM(T367:T379)</f>
        <v>0.0076999999999999994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194" t="s">
        <v>136</v>
      </c>
      <c r="AT366" s="195" t="s">
        <v>71</v>
      </c>
      <c r="AU366" s="195" t="s">
        <v>77</v>
      </c>
      <c r="AY366" s="194" t="s">
        <v>127</v>
      </c>
      <c r="BK366" s="196">
        <f>SUM(BK367:BK379)</f>
        <v>0</v>
      </c>
    </row>
    <row r="367" s="2" customFormat="1" ht="16.5" customHeight="1">
      <c r="A367" s="40"/>
      <c r="B367" s="41"/>
      <c r="C367" s="199" t="s">
        <v>784</v>
      </c>
      <c r="D367" s="199" t="s">
        <v>130</v>
      </c>
      <c r="E367" s="200" t="s">
        <v>785</v>
      </c>
      <c r="F367" s="201" t="s">
        <v>786</v>
      </c>
      <c r="G367" s="202" t="s">
        <v>238</v>
      </c>
      <c r="H367" s="203">
        <v>1</v>
      </c>
      <c r="I367" s="204"/>
      <c r="J367" s="205">
        <f>ROUND(I367*H367,2)</f>
        <v>0</v>
      </c>
      <c r="K367" s="201" t="s">
        <v>19</v>
      </c>
      <c r="L367" s="46"/>
      <c r="M367" s="206" t="s">
        <v>19</v>
      </c>
      <c r="N367" s="207" t="s">
        <v>44</v>
      </c>
      <c r="O367" s="86"/>
      <c r="P367" s="208">
        <f>O367*H367</f>
        <v>0</v>
      </c>
      <c r="Q367" s="208">
        <v>0</v>
      </c>
      <c r="R367" s="208">
        <f>Q367*H367</f>
        <v>0</v>
      </c>
      <c r="S367" s="208">
        <v>0</v>
      </c>
      <c r="T367" s="209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0" t="s">
        <v>219</v>
      </c>
      <c r="AT367" s="210" t="s">
        <v>130</v>
      </c>
      <c r="AU367" s="210" t="s">
        <v>136</v>
      </c>
      <c r="AY367" s="19" t="s">
        <v>127</v>
      </c>
      <c r="BE367" s="211">
        <f>IF(N367="základní",J367,0)</f>
        <v>0</v>
      </c>
      <c r="BF367" s="211">
        <f>IF(N367="snížená",J367,0)</f>
        <v>0</v>
      </c>
      <c r="BG367" s="211">
        <f>IF(N367="zákl. přenesená",J367,0)</f>
        <v>0</v>
      </c>
      <c r="BH367" s="211">
        <f>IF(N367="sníž. přenesená",J367,0)</f>
        <v>0</v>
      </c>
      <c r="BI367" s="211">
        <f>IF(N367="nulová",J367,0)</f>
        <v>0</v>
      </c>
      <c r="BJ367" s="19" t="s">
        <v>136</v>
      </c>
      <c r="BK367" s="211">
        <f>ROUND(I367*H367,2)</f>
        <v>0</v>
      </c>
      <c r="BL367" s="19" t="s">
        <v>219</v>
      </c>
      <c r="BM367" s="210" t="s">
        <v>787</v>
      </c>
    </row>
    <row r="368" s="2" customFormat="1" ht="16.5" customHeight="1">
      <c r="A368" s="40"/>
      <c r="B368" s="41"/>
      <c r="C368" s="251" t="s">
        <v>788</v>
      </c>
      <c r="D368" s="251" t="s">
        <v>242</v>
      </c>
      <c r="E368" s="252" t="s">
        <v>789</v>
      </c>
      <c r="F368" s="253" t="s">
        <v>790</v>
      </c>
      <c r="G368" s="254" t="s">
        <v>238</v>
      </c>
      <c r="H368" s="255">
        <v>1</v>
      </c>
      <c r="I368" s="256"/>
      <c r="J368" s="257">
        <f>ROUND(I368*H368,2)</f>
        <v>0</v>
      </c>
      <c r="K368" s="253" t="s">
        <v>134</v>
      </c>
      <c r="L368" s="258"/>
      <c r="M368" s="259" t="s">
        <v>19</v>
      </c>
      <c r="N368" s="260" t="s">
        <v>44</v>
      </c>
      <c r="O368" s="86"/>
      <c r="P368" s="208">
        <f>O368*H368</f>
        <v>0</v>
      </c>
      <c r="Q368" s="208">
        <v>0.014</v>
      </c>
      <c r="R368" s="208">
        <f>Q368*H368</f>
        <v>0.014</v>
      </c>
      <c r="S368" s="208">
        <v>0</v>
      </c>
      <c r="T368" s="209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0" t="s">
        <v>304</v>
      </c>
      <c r="AT368" s="210" t="s">
        <v>242</v>
      </c>
      <c r="AU368" s="210" t="s">
        <v>136</v>
      </c>
      <c r="AY368" s="19" t="s">
        <v>127</v>
      </c>
      <c r="BE368" s="211">
        <f>IF(N368="základní",J368,0)</f>
        <v>0</v>
      </c>
      <c r="BF368" s="211">
        <f>IF(N368="snížená",J368,0)</f>
        <v>0</v>
      </c>
      <c r="BG368" s="211">
        <f>IF(N368="zákl. přenesená",J368,0)</f>
        <v>0</v>
      </c>
      <c r="BH368" s="211">
        <f>IF(N368="sníž. přenesená",J368,0)</f>
        <v>0</v>
      </c>
      <c r="BI368" s="211">
        <f>IF(N368="nulová",J368,0)</f>
        <v>0</v>
      </c>
      <c r="BJ368" s="19" t="s">
        <v>136</v>
      </c>
      <c r="BK368" s="211">
        <f>ROUND(I368*H368,2)</f>
        <v>0</v>
      </c>
      <c r="BL368" s="19" t="s">
        <v>219</v>
      </c>
      <c r="BM368" s="210" t="s">
        <v>791</v>
      </c>
    </row>
    <row r="369" s="2" customFormat="1" ht="16.5" customHeight="1">
      <c r="A369" s="40"/>
      <c r="B369" s="41"/>
      <c r="C369" s="199" t="s">
        <v>792</v>
      </c>
      <c r="D369" s="199" t="s">
        <v>130</v>
      </c>
      <c r="E369" s="200" t="s">
        <v>793</v>
      </c>
      <c r="F369" s="201" t="s">
        <v>794</v>
      </c>
      <c r="G369" s="202" t="s">
        <v>238</v>
      </c>
      <c r="H369" s="203">
        <v>1</v>
      </c>
      <c r="I369" s="204"/>
      <c r="J369" s="205">
        <f>ROUND(I369*H369,2)</f>
        <v>0</v>
      </c>
      <c r="K369" s="201" t="s">
        <v>134</v>
      </c>
      <c r="L369" s="46"/>
      <c r="M369" s="206" t="s">
        <v>19</v>
      </c>
      <c r="N369" s="207" t="s">
        <v>44</v>
      </c>
      <c r="O369" s="86"/>
      <c r="P369" s="208">
        <f>O369*H369</f>
        <v>0</v>
      </c>
      <c r="Q369" s="208">
        <v>0</v>
      </c>
      <c r="R369" s="208">
        <f>Q369*H369</f>
        <v>0</v>
      </c>
      <c r="S369" s="208">
        <v>0.0074999999999999997</v>
      </c>
      <c r="T369" s="209">
        <f>S369*H369</f>
        <v>0.0074999999999999997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0" t="s">
        <v>219</v>
      </c>
      <c r="AT369" s="210" t="s">
        <v>130</v>
      </c>
      <c r="AU369" s="210" t="s">
        <v>136</v>
      </c>
      <c r="AY369" s="19" t="s">
        <v>127</v>
      </c>
      <c r="BE369" s="211">
        <f>IF(N369="základní",J369,0)</f>
        <v>0</v>
      </c>
      <c r="BF369" s="211">
        <f>IF(N369="snížená",J369,0)</f>
        <v>0</v>
      </c>
      <c r="BG369" s="211">
        <f>IF(N369="zákl. přenesená",J369,0)</f>
        <v>0</v>
      </c>
      <c r="BH369" s="211">
        <f>IF(N369="sníž. přenesená",J369,0)</f>
        <v>0</v>
      </c>
      <c r="BI369" s="211">
        <f>IF(N369="nulová",J369,0)</f>
        <v>0</v>
      </c>
      <c r="BJ369" s="19" t="s">
        <v>136</v>
      </c>
      <c r="BK369" s="211">
        <f>ROUND(I369*H369,2)</f>
        <v>0</v>
      </c>
      <c r="BL369" s="19" t="s">
        <v>219</v>
      </c>
      <c r="BM369" s="210" t="s">
        <v>795</v>
      </c>
    </row>
    <row r="370" s="2" customFormat="1">
      <c r="A370" s="40"/>
      <c r="B370" s="41"/>
      <c r="C370" s="42"/>
      <c r="D370" s="212" t="s">
        <v>138</v>
      </c>
      <c r="E370" s="42"/>
      <c r="F370" s="213" t="s">
        <v>796</v>
      </c>
      <c r="G370" s="42"/>
      <c r="H370" s="42"/>
      <c r="I370" s="214"/>
      <c r="J370" s="42"/>
      <c r="K370" s="42"/>
      <c r="L370" s="46"/>
      <c r="M370" s="215"/>
      <c r="N370" s="216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138</v>
      </c>
      <c r="AU370" s="19" t="s">
        <v>136</v>
      </c>
    </row>
    <row r="371" s="2" customFormat="1" ht="16.5" customHeight="1">
      <c r="A371" s="40"/>
      <c r="B371" s="41"/>
      <c r="C371" s="199" t="s">
        <v>797</v>
      </c>
      <c r="D371" s="199" t="s">
        <v>130</v>
      </c>
      <c r="E371" s="200" t="s">
        <v>798</v>
      </c>
      <c r="F371" s="201" t="s">
        <v>799</v>
      </c>
      <c r="G371" s="202" t="s">
        <v>238</v>
      </c>
      <c r="H371" s="203">
        <v>2</v>
      </c>
      <c r="I371" s="204"/>
      <c r="J371" s="205">
        <f>ROUND(I371*H371,2)</f>
        <v>0</v>
      </c>
      <c r="K371" s="201" t="s">
        <v>134</v>
      </c>
      <c r="L371" s="46"/>
      <c r="M371" s="206" t="s">
        <v>19</v>
      </c>
      <c r="N371" s="207" t="s">
        <v>44</v>
      </c>
      <c r="O371" s="86"/>
      <c r="P371" s="208">
        <f>O371*H371</f>
        <v>0</v>
      </c>
      <c r="Q371" s="208">
        <v>0</v>
      </c>
      <c r="R371" s="208">
        <f>Q371*H371</f>
        <v>0</v>
      </c>
      <c r="S371" s="208">
        <v>0</v>
      </c>
      <c r="T371" s="209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0" t="s">
        <v>219</v>
      </c>
      <c r="AT371" s="210" t="s">
        <v>130</v>
      </c>
      <c r="AU371" s="210" t="s">
        <v>136</v>
      </c>
      <c r="AY371" s="19" t="s">
        <v>127</v>
      </c>
      <c r="BE371" s="211">
        <f>IF(N371="základní",J371,0)</f>
        <v>0</v>
      </c>
      <c r="BF371" s="211">
        <f>IF(N371="snížená",J371,0)</f>
        <v>0</v>
      </c>
      <c r="BG371" s="211">
        <f>IF(N371="zákl. přenesená",J371,0)</f>
        <v>0</v>
      </c>
      <c r="BH371" s="211">
        <f>IF(N371="sníž. přenesená",J371,0)</f>
        <v>0</v>
      </c>
      <c r="BI371" s="211">
        <f>IF(N371="nulová",J371,0)</f>
        <v>0</v>
      </c>
      <c r="BJ371" s="19" t="s">
        <v>136</v>
      </c>
      <c r="BK371" s="211">
        <f>ROUND(I371*H371,2)</f>
        <v>0</v>
      </c>
      <c r="BL371" s="19" t="s">
        <v>219</v>
      </c>
      <c r="BM371" s="210" t="s">
        <v>800</v>
      </c>
    </row>
    <row r="372" s="2" customFormat="1">
      <c r="A372" s="40"/>
      <c r="B372" s="41"/>
      <c r="C372" s="42"/>
      <c r="D372" s="212" t="s">
        <v>138</v>
      </c>
      <c r="E372" s="42"/>
      <c r="F372" s="213" t="s">
        <v>801</v>
      </c>
      <c r="G372" s="42"/>
      <c r="H372" s="42"/>
      <c r="I372" s="214"/>
      <c r="J372" s="42"/>
      <c r="K372" s="42"/>
      <c r="L372" s="46"/>
      <c r="M372" s="215"/>
      <c r="N372" s="216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138</v>
      </c>
      <c r="AU372" s="19" t="s">
        <v>136</v>
      </c>
    </row>
    <row r="373" s="2" customFormat="1" ht="16.5" customHeight="1">
      <c r="A373" s="40"/>
      <c r="B373" s="41"/>
      <c r="C373" s="251" t="s">
        <v>802</v>
      </c>
      <c r="D373" s="251" t="s">
        <v>242</v>
      </c>
      <c r="E373" s="252" t="s">
        <v>803</v>
      </c>
      <c r="F373" s="253" t="s">
        <v>804</v>
      </c>
      <c r="G373" s="254" t="s">
        <v>238</v>
      </c>
      <c r="H373" s="255">
        <v>2</v>
      </c>
      <c r="I373" s="256"/>
      <c r="J373" s="257">
        <f>ROUND(I373*H373,2)</f>
        <v>0</v>
      </c>
      <c r="K373" s="253" t="s">
        <v>134</v>
      </c>
      <c r="L373" s="258"/>
      <c r="M373" s="259" t="s">
        <v>19</v>
      </c>
      <c r="N373" s="260" t="s">
        <v>44</v>
      </c>
      <c r="O373" s="86"/>
      <c r="P373" s="208">
        <f>O373*H373</f>
        <v>0</v>
      </c>
      <c r="Q373" s="208">
        <v>0.00020000000000000001</v>
      </c>
      <c r="R373" s="208">
        <f>Q373*H373</f>
        <v>0.00040000000000000002</v>
      </c>
      <c r="S373" s="208">
        <v>0</v>
      </c>
      <c r="T373" s="209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0" t="s">
        <v>304</v>
      </c>
      <c r="AT373" s="210" t="s">
        <v>242</v>
      </c>
      <c r="AU373" s="210" t="s">
        <v>136</v>
      </c>
      <c r="AY373" s="19" t="s">
        <v>127</v>
      </c>
      <c r="BE373" s="211">
        <f>IF(N373="základní",J373,0)</f>
        <v>0</v>
      </c>
      <c r="BF373" s="211">
        <f>IF(N373="snížená",J373,0)</f>
        <v>0</v>
      </c>
      <c r="BG373" s="211">
        <f>IF(N373="zákl. přenesená",J373,0)</f>
        <v>0</v>
      </c>
      <c r="BH373" s="211">
        <f>IF(N373="sníž. přenesená",J373,0)</f>
        <v>0</v>
      </c>
      <c r="BI373" s="211">
        <f>IF(N373="nulová",J373,0)</f>
        <v>0</v>
      </c>
      <c r="BJ373" s="19" t="s">
        <v>136</v>
      </c>
      <c r="BK373" s="211">
        <f>ROUND(I373*H373,2)</f>
        <v>0</v>
      </c>
      <c r="BL373" s="19" t="s">
        <v>219</v>
      </c>
      <c r="BM373" s="210" t="s">
        <v>805</v>
      </c>
    </row>
    <row r="374" s="2" customFormat="1" ht="16.5" customHeight="1">
      <c r="A374" s="40"/>
      <c r="B374" s="41"/>
      <c r="C374" s="199" t="s">
        <v>806</v>
      </c>
      <c r="D374" s="199" t="s">
        <v>130</v>
      </c>
      <c r="E374" s="200" t="s">
        <v>807</v>
      </c>
      <c r="F374" s="201" t="s">
        <v>808</v>
      </c>
      <c r="G374" s="202" t="s">
        <v>238</v>
      </c>
      <c r="H374" s="203">
        <v>2</v>
      </c>
      <c r="I374" s="204"/>
      <c r="J374" s="205">
        <f>ROUND(I374*H374,2)</f>
        <v>0</v>
      </c>
      <c r="K374" s="201" t="s">
        <v>134</v>
      </c>
      <c r="L374" s="46"/>
      <c r="M374" s="206" t="s">
        <v>19</v>
      </c>
      <c r="N374" s="207" t="s">
        <v>44</v>
      </c>
      <c r="O374" s="86"/>
      <c r="P374" s="208">
        <f>O374*H374</f>
        <v>0</v>
      </c>
      <c r="Q374" s="208">
        <v>0</v>
      </c>
      <c r="R374" s="208">
        <f>Q374*H374</f>
        <v>0</v>
      </c>
      <c r="S374" s="208">
        <v>0.00010000000000000001</v>
      </c>
      <c r="T374" s="209">
        <f>S374*H374</f>
        <v>0.00020000000000000001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0" t="s">
        <v>219</v>
      </c>
      <c r="AT374" s="210" t="s">
        <v>130</v>
      </c>
      <c r="AU374" s="210" t="s">
        <v>136</v>
      </c>
      <c r="AY374" s="19" t="s">
        <v>127</v>
      </c>
      <c r="BE374" s="211">
        <f>IF(N374="základní",J374,0)</f>
        <v>0</v>
      </c>
      <c r="BF374" s="211">
        <f>IF(N374="snížená",J374,0)</f>
        <v>0</v>
      </c>
      <c r="BG374" s="211">
        <f>IF(N374="zákl. přenesená",J374,0)</f>
        <v>0</v>
      </c>
      <c r="BH374" s="211">
        <f>IF(N374="sníž. přenesená",J374,0)</f>
        <v>0</v>
      </c>
      <c r="BI374" s="211">
        <f>IF(N374="nulová",J374,0)</f>
        <v>0</v>
      </c>
      <c r="BJ374" s="19" t="s">
        <v>136</v>
      </c>
      <c r="BK374" s="211">
        <f>ROUND(I374*H374,2)</f>
        <v>0</v>
      </c>
      <c r="BL374" s="19" t="s">
        <v>219</v>
      </c>
      <c r="BM374" s="210" t="s">
        <v>809</v>
      </c>
    </row>
    <row r="375" s="2" customFormat="1">
      <c r="A375" s="40"/>
      <c r="B375" s="41"/>
      <c r="C375" s="42"/>
      <c r="D375" s="212" t="s">
        <v>138</v>
      </c>
      <c r="E375" s="42"/>
      <c r="F375" s="213" t="s">
        <v>810</v>
      </c>
      <c r="G375" s="42"/>
      <c r="H375" s="42"/>
      <c r="I375" s="214"/>
      <c r="J375" s="42"/>
      <c r="K375" s="42"/>
      <c r="L375" s="46"/>
      <c r="M375" s="215"/>
      <c r="N375" s="216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138</v>
      </c>
      <c r="AU375" s="19" t="s">
        <v>136</v>
      </c>
    </row>
    <row r="376" s="2" customFormat="1" ht="21.75" customHeight="1">
      <c r="A376" s="40"/>
      <c r="B376" s="41"/>
      <c r="C376" s="199" t="s">
        <v>811</v>
      </c>
      <c r="D376" s="199" t="s">
        <v>130</v>
      </c>
      <c r="E376" s="200" t="s">
        <v>812</v>
      </c>
      <c r="F376" s="201" t="s">
        <v>813</v>
      </c>
      <c r="G376" s="202" t="s">
        <v>152</v>
      </c>
      <c r="H376" s="203">
        <v>1</v>
      </c>
      <c r="I376" s="204"/>
      <c r="J376" s="205">
        <f>ROUND(I376*H376,2)</f>
        <v>0</v>
      </c>
      <c r="K376" s="201" t="s">
        <v>19</v>
      </c>
      <c r="L376" s="46"/>
      <c r="M376" s="206" t="s">
        <v>19</v>
      </c>
      <c r="N376" s="207" t="s">
        <v>44</v>
      </c>
      <c r="O376" s="86"/>
      <c r="P376" s="208">
        <f>O376*H376</f>
        <v>0</v>
      </c>
      <c r="Q376" s="208">
        <v>0</v>
      </c>
      <c r="R376" s="208">
        <f>Q376*H376</f>
        <v>0</v>
      </c>
      <c r="S376" s="208">
        <v>0</v>
      </c>
      <c r="T376" s="209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0" t="s">
        <v>219</v>
      </c>
      <c r="AT376" s="210" t="s">
        <v>130</v>
      </c>
      <c r="AU376" s="210" t="s">
        <v>136</v>
      </c>
      <c r="AY376" s="19" t="s">
        <v>127</v>
      </c>
      <c r="BE376" s="211">
        <f>IF(N376="základní",J376,0)</f>
        <v>0</v>
      </c>
      <c r="BF376" s="211">
        <f>IF(N376="snížená",J376,0)</f>
        <v>0</v>
      </c>
      <c r="BG376" s="211">
        <f>IF(N376="zákl. přenesená",J376,0)</f>
        <v>0</v>
      </c>
      <c r="BH376" s="211">
        <f>IF(N376="sníž. přenesená",J376,0)</f>
        <v>0</v>
      </c>
      <c r="BI376" s="211">
        <f>IF(N376="nulová",J376,0)</f>
        <v>0</v>
      </c>
      <c r="BJ376" s="19" t="s">
        <v>136</v>
      </c>
      <c r="BK376" s="211">
        <f>ROUND(I376*H376,2)</f>
        <v>0</v>
      </c>
      <c r="BL376" s="19" t="s">
        <v>219</v>
      </c>
      <c r="BM376" s="210" t="s">
        <v>814</v>
      </c>
    </row>
    <row r="377" s="2" customFormat="1" ht="16.5" customHeight="1">
      <c r="A377" s="40"/>
      <c r="B377" s="41"/>
      <c r="C377" s="251" t="s">
        <v>815</v>
      </c>
      <c r="D377" s="251" t="s">
        <v>242</v>
      </c>
      <c r="E377" s="252" t="s">
        <v>816</v>
      </c>
      <c r="F377" s="253" t="s">
        <v>817</v>
      </c>
      <c r="G377" s="254" t="s">
        <v>152</v>
      </c>
      <c r="H377" s="255">
        <v>1</v>
      </c>
      <c r="I377" s="256"/>
      <c r="J377" s="257">
        <f>ROUND(I377*H377,2)</f>
        <v>0</v>
      </c>
      <c r="K377" s="253" t="s">
        <v>19</v>
      </c>
      <c r="L377" s="258"/>
      <c r="M377" s="259" t="s">
        <v>19</v>
      </c>
      <c r="N377" s="260" t="s">
        <v>44</v>
      </c>
      <c r="O377" s="86"/>
      <c r="P377" s="208">
        <f>O377*H377</f>
        <v>0</v>
      </c>
      <c r="Q377" s="208">
        <v>0.0015</v>
      </c>
      <c r="R377" s="208">
        <f>Q377*H377</f>
        <v>0.0015</v>
      </c>
      <c r="S377" s="208">
        <v>0</v>
      </c>
      <c r="T377" s="209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0" t="s">
        <v>304</v>
      </c>
      <c r="AT377" s="210" t="s">
        <v>242</v>
      </c>
      <c r="AU377" s="210" t="s">
        <v>136</v>
      </c>
      <c r="AY377" s="19" t="s">
        <v>127</v>
      </c>
      <c r="BE377" s="211">
        <f>IF(N377="základní",J377,0)</f>
        <v>0</v>
      </c>
      <c r="BF377" s="211">
        <f>IF(N377="snížená",J377,0)</f>
        <v>0</v>
      </c>
      <c r="BG377" s="211">
        <f>IF(N377="zákl. přenesená",J377,0)</f>
        <v>0</v>
      </c>
      <c r="BH377" s="211">
        <f>IF(N377="sníž. přenesená",J377,0)</f>
        <v>0</v>
      </c>
      <c r="BI377" s="211">
        <f>IF(N377="nulová",J377,0)</f>
        <v>0</v>
      </c>
      <c r="BJ377" s="19" t="s">
        <v>136</v>
      </c>
      <c r="BK377" s="211">
        <f>ROUND(I377*H377,2)</f>
        <v>0</v>
      </c>
      <c r="BL377" s="19" t="s">
        <v>219</v>
      </c>
      <c r="BM377" s="210" t="s">
        <v>818</v>
      </c>
    </row>
    <row r="378" s="2" customFormat="1" ht="24.15" customHeight="1">
      <c r="A378" s="40"/>
      <c r="B378" s="41"/>
      <c r="C378" s="199" t="s">
        <v>819</v>
      </c>
      <c r="D378" s="199" t="s">
        <v>130</v>
      </c>
      <c r="E378" s="200" t="s">
        <v>820</v>
      </c>
      <c r="F378" s="201" t="s">
        <v>821</v>
      </c>
      <c r="G378" s="202" t="s">
        <v>399</v>
      </c>
      <c r="H378" s="261"/>
      <c r="I378" s="204"/>
      <c r="J378" s="205">
        <f>ROUND(I378*H378,2)</f>
        <v>0</v>
      </c>
      <c r="K378" s="201" t="s">
        <v>134</v>
      </c>
      <c r="L378" s="46"/>
      <c r="M378" s="206" t="s">
        <v>19</v>
      </c>
      <c r="N378" s="207" t="s">
        <v>44</v>
      </c>
      <c r="O378" s="86"/>
      <c r="P378" s="208">
        <f>O378*H378</f>
        <v>0</v>
      </c>
      <c r="Q378" s="208">
        <v>0</v>
      </c>
      <c r="R378" s="208">
        <f>Q378*H378</f>
        <v>0</v>
      </c>
      <c r="S378" s="208">
        <v>0</v>
      </c>
      <c r="T378" s="209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0" t="s">
        <v>219</v>
      </c>
      <c r="AT378" s="210" t="s">
        <v>130</v>
      </c>
      <c r="AU378" s="210" t="s">
        <v>136</v>
      </c>
      <c r="AY378" s="19" t="s">
        <v>127</v>
      </c>
      <c r="BE378" s="211">
        <f>IF(N378="základní",J378,0)</f>
        <v>0</v>
      </c>
      <c r="BF378" s="211">
        <f>IF(N378="snížená",J378,0)</f>
        <v>0</v>
      </c>
      <c r="BG378" s="211">
        <f>IF(N378="zákl. přenesená",J378,0)</f>
        <v>0</v>
      </c>
      <c r="BH378" s="211">
        <f>IF(N378="sníž. přenesená",J378,0)</f>
        <v>0</v>
      </c>
      <c r="BI378" s="211">
        <f>IF(N378="nulová",J378,0)</f>
        <v>0</v>
      </c>
      <c r="BJ378" s="19" t="s">
        <v>136</v>
      </c>
      <c r="BK378" s="211">
        <f>ROUND(I378*H378,2)</f>
        <v>0</v>
      </c>
      <c r="BL378" s="19" t="s">
        <v>219</v>
      </c>
      <c r="BM378" s="210" t="s">
        <v>822</v>
      </c>
    </row>
    <row r="379" s="2" customFormat="1">
      <c r="A379" s="40"/>
      <c r="B379" s="41"/>
      <c r="C379" s="42"/>
      <c r="D379" s="212" t="s">
        <v>138</v>
      </c>
      <c r="E379" s="42"/>
      <c r="F379" s="213" t="s">
        <v>823</v>
      </c>
      <c r="G379" s="42"/>
      <c r="H379" s="42"/>
      <c r="I379" s="214"/>
      <c r="J379" s="42"/>
      <c r="K379" s="42"/>
      <c r="L379" s="46"/>
      <c r="M379" s="215"/>
      <c r="N379" s="216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138</v>
      </c>
      <c r="AU379" s="19" t="s">
        <v>136</v>
      </c>
    </row>
    <row r="380" s="12" customFormat="1" ht="22.8" customHeight="1">
      <c r="A380" s="12"/>
      <c r="B380" s="183"/>
      <c r="C380" s="184"/>
      <c r="D380" s="185" t="s">
        <v>71</v>
      </c>
      <c r="E380" s="197" t="s">
        <v>824</v>
      </c>
      <c r="F380" s="197" t="s">
        <v>825</v>
      </c>
      <c r="G380" s="184"/>
      <c r="H380" s="184"/>
      <c r="I380" s="187"/>
      <c r="J380" s="198">
        <f>BK380</f>
        <v>0</v>
      </c>
      <c r="K380" s="184"/>
      <c r="L380" s="189"/>
      <c r="M380" s="190"/>
      <c r="N380" s="191"/>
      <c r="O380" s="191"/>
      <c r="P380" s="192">
        <f>SUM(P381:P385)</f>
        <v>0</v>
      </c>
      <c r="Q380" s="191"/>
      <c r="R380" s="192">
        <f>SUM(R381:R385)</f>
        <v>0.0041999999999999997</v>
      </c>
      <c r="S380" s="191"/>
      <c r="T380" s="193">
        <f>SUM(T381:T385)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194" t="s">
        <v>136</v>
      </c>
      <c r="AT380" s="195" t="s">
        <v>71</v>
      </c>
      <c r="AU380" s="195" t="s">
        <v>77</v>
      </c>
      <c r="AY380" s="194" t="s">
        <v>127</v>
      </c>
      <c r="BK380" s="196">
        <f>SUM(BK381:BK385)</f>
        <v>0</v>
      </c>
    </row>
    <row r="381" s="2" customFormat="1" ht="16.5" customHeight="1">
      <c r="A381" s="40"/>
      <c r="B381" s="41"/>
      <c r="C381" s="199" t="s">
        <v>826</v>
      </c>
      <c r="D381" s="199" t="s">
        <v>130</v>
      </c>
      <c r="E381" s="200" t="s">
        <v>827</v>
      </c>
      <c r="F381" s="201" t="s">
        <v>828</v>
      </c>
      <c r="G381" s="202" t="s">
        <v>238</v>
      </c>
      <c r="H381" s="203">
        <v>1</v>
      </c>
      <c r="I381" s="204"/>
      <c r="J381" s="205">
        <f>ROUND(I381*H381,2)</f>
        <v>0</v>
      </c>
      <c r="K381" s="201" t="s">
        <v>134</v>
      </c>
      <c r="L381" s="46"/>
      <c r="M381" s="206" t="s">
        <v>19</v>
      </c>
      <c r="N381" s="207" t="s">
        <v>44</v>
      </c>
      <c r="O381" s="86"/>
      <c r="P381" s="208">
        <f>O381*H381</f>
        <v>0</v>
      </c>
      <c r="Q381" s="208">
        <v>0</v>
      </c>
      <c r="R381" s="208">
        <f>Q381*H381</f>
        <v>0</v>
      </c>
      <c r="S381" s="208">
        <v>0</v>
      </c>
      <c r="T381" s="209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0" t="s">
        <v>219</v>
      </c>
      <c r="AT381" s="210" t="s">
        <v>130</v>
      </c>
      <c r="AU381" s="210" t="s">
        <v>136</v>
      </c>
      <c r="AY381" s="19" t="s">
        <v>127</v>
      </c>
      <c r="BE381" s="211">
        <f>IF(N381="základní",J381,0)</f>
        <v>0</v>
      </c>
      <c r="BF381" s="211">
        <f>IF(N381="snížená",J381,0)</f>
        <v>0</v>
      </c>
      <c r="BG381" s="211">
        <f>IF(N381="zákl. přenesená",J381,0)</f>
        <v>0</v>
      </c>
      <c r="BH381" s="211">
        <f>IF(N381="sníž. přenesená",J381,0)</f>
        <v>0</v>
      </c>
      <c r="BI381" s="211">
        <f>IF(N381="nulová",J381,0)</f>
        <v>0</v>
      </c>
      <c r="BJ381" s="19" t="s">
        <v>136</v>
      </c>
      <c r="BK381" s="211">
        <f>ROUND(I381*H381,2)</f>
        <v>0</v>
      </c>
      <c r="BL381" s="19" t="s">
        <v>219</v>
      </c>
      <c r="BM381" s="210" t="s">
        <v>829</v>
      </c>
    </row>
    <row r="382" s="2" customFormat="1">
      <c r="A382" s="40"/>
      <c r="B382" s="41"/>
      <c r="C382" s="42"/>
      <c r="D382" s="212" t="s">
        <v>138</v>
      </c>
      <c r="E382" s="42"/>
      <c r="F382" s="213" t="s">
        <v>830</v>
      </c>
      <c r="G382" s="42"/>
      <c r="H382" s="42"/>
      <c r="I382" s="214"/>
      <c r="J382" s="42"/>
      <c r="K382" s="42"/>
      <c r="L382" s="46"/>
      <c r="M382" s="215"/>
      <c r="N382" s="216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138</v>
      </c>
      <c r="AU382" s="19" t="s">
        <v>136</v>
      </c>
    </row>
    <row r="383" s="2" customFormat="1" ht="16.5" customHeight="1">
      <c r="A383" s="40"/>
      <c r="B383" s="41"/>
      <c r="C383" s="251" t="s">
        <v>831</v>
      </c>
      <c r="D383" s="251" t="s">
        <v>242</v>
      </c>
      <c r="E383" s="252" t="s">
        <v>832</v>
      </c>
      <c r="F383" s="253" t="s">
        <v>833</v>
      </c>
      <c r="G383" s="254" t="s">
        <v>238</v>
      </c>
      <c r="H383" s="255">
        <v>1</v>
      </c>
      <c r="I383" s="256"/>
      <c r="J383" s="257">
        <f>ROUND(I383*H383,2)</f>
        <v>0</v>
      </c>
      <c r="K383" s="253" t="s">
        <v>134</v>
      </c>
      <c r="L383" s="258"/>
      <c r="M383" s="259" t="s">
        <v>19</v>
      </c>
      <c r="N383" s="260" t="s">
        <v>44</v>
      </c>
      <c r="O383" s="86"/>
      <c r="P383" s="208">
        <f>O383*H383</f>
        <v>0</v>
      </c>
      <c r="Q383" s="208">
        <v>0.0041999999999999997</v>
      </c>
      <c r="R383" s="208">
        <f>Q383*H383</f>
        <v>0.0041999999999999997</v>
      </c>
      <c r="S383" s="208">
        <v>0</v>
      </c>
      <c r="T383" s="209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0" t="s">
        <v>304</v>
      </c>
      <c r="AT383" s="210" t="s">
        <v>242</v>
      </c>
      <c r="AU383" s="210" t="s">
        <v>136</v>
      </c>
      <c r="AY383" s="19" t="s">
        <v>127</v>
      </c>
      <c r="BE383" s="211">
        <f>IF(N383="základní",J383,0)</f>
        <v>0</v>
      </c>
      <c r="BF383" s="211">
        <f>IF(N383="snížená",J383,0)</f>
        <v>0</v>
      </c>
      <c r="BG383" s="211">
        <f>IF(N383="zákl. přenesená",J383,0)</f>
        <v>0</v>
      </c>
      <c r="BH383" s="211">
        <f>IF(N383="sníž. přenesená",J383,0)</f>
        <v>0</v>
      </c>
      <c r="BI383" s="211">
        <f>IF(N383="nulová",J383,0)</f>
        <v>0</v>
      </c>
      <c r="BJ383" s="19" t="s">
        <v>136</v>
      </c>
      <c r="BK383" s="211">
        <f>ROUND(I383*H383,2)</f>
        <v>0</v>
      </c>
      <c r="BL383" s="19" t="s">
        <v>219</v>
      </c>
      <c r="BM383" s="210" t="s">
        <v>834</v>
      </c>
    </row>
    <row r="384" s="2" customFormat="1" ht="24.15" customHeight="1">
      <c r="A384" s="40"/>
      <c r="B384" s="41"/>
      <c r="C384" s="199" t="s">
        <v>835</v>
      </c>
      <c r="D384" s="199" t="s">
        <v>130</v>
      </c>
      <c r="E384" s="200" t="s">
        <v>836</v>
      </c>
      <c r="F384" s="201" t="s">
        <v>837</v>
      </c>
      <c r="G384" s="202" t="s">
        <v>399</v>
      </c>
      <c r="H384" s="261"/>
      <c r="I384" s="204"/>
      <c r="J384" s="205">
        <f>ROUND(I384*H384,2)</f>
        <v>0</v>
      </c>
      <c r="K384" s="201" t="s">
        <v>134</v>
      </c>
      <c r="L384" s="46"/>
      <c r="M384" s="206" t="s">
        <v>19</v>
      </c>
      <c r="N384" s="207" t="s">
        <v>44</v>
      </c>
      <c r="O384" s="86"/>
      <c r="P384" s="208">
        <f>O384*H384</f>
        <v>0</v>
      </c>
      <c r="Q384" s="208">
        <v>0</v>
      </c>
      <c r="R384" s="208">
        <f>Q384*H384</f>
        <v>0</v>
      </c>
      <c r="S384" s="208">
        <v>0</v>
      </c>
      <c r="T384" s="209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0" t="s">
        <v>219</v>
      </c>
      <c r="AT384" s="210" t="s">
        <v>130</v>
      </c>
      <c r="AU384" s="210" t="s">
        <v>136</v>
      </c>
      <c r="AY384" s="19" t="s">
        <v>127</v>
      </c>
      <c r="BE384" s="211">
        <f>IF(N384="základní",J384,0)</f>
        <v>0</v>
      </c>
      <c r="BF384" s="211">
        <f>IF(N384="snížená",J384,0)</f>
        <v>0</v>
      </c>
      <c r="BG384" s="211">
        <f>IF(N384="zákl. přenesená",J384,0)</f>
        <v>0</v>
      </c>
      <c r="BH384" s="211">
        <f>IF(N384="sníž. přenesená",J384,0)</f>
        <v>0</v>
      </c>
      <c r="BI384" s="211">
        <f>IF(N384="nulová",J384,0)</f>
        <v>0</v>
      </c>
      <c r="BJ384" s="19" t="s">
        <v>136</v>
      </c>
      <c r="BK384" s="211">
        <f>ROUND(I384*H384,2)</f>
        <v>0</v>
      </c>
      <c r="BL384" s="19" t="s">
        <v>219</v>
      </c>
      <c r="BM384" s="210" t="s">
        <v>838</v>
      </c>
    </row>
    <row r="385" s="2" customFormat="1">
      <c r="A385" s="40"/>
      <c r="B385" s="41"/>
      <c r="C385" s="42"/>
      <c r="D385" s="212" t="s">
        <v>138</v>
      </c>
      <c r="E385" s="42"/>
      <c r="F385" s="213" t="s">
        <v>839</v>
      </c>
      <c r="G385" s="42"/>
      <c r="H385" s="42"/>
      <c r="I385" s="214"/>
      <c r="J385" s="42"/>
      <c r="K385" s="42"/>
      <c r="L385" s="46"/>
      <c r="M385" s="215"/>
      <c r="N385" s="216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138</v>
      </c>
      <c r="AU385" s="19" t="s">
        <v>136</v>
      </c>
    </row>
    <row r="386" s="12" customFormat="1" ht="22.8" customHeight="1">
      <c r="A386" s="12"/>
      <c r="B386" s="183"/>
      <c r="C386" s="184"/>
      <c r="D386" s="185" t="s">
        <v>71</v>
      </c>
      <c r="E386" s="197" t="s">
        <v>840</v>
      </c>
      <c r="F386" s="197" t="s">
        <v>841</v>
      </c>
      <c r="G386" s="184"/>
      <c r="H386" s="184"/>
      <c r="I386" s="187"/>
      <c r="J386" s="198">
        <f>BK386</f>
        <v>0</v>
      </c>
      <c r="K386" s="184"/>
      <c r="L386" s="189"/>
      <c r="M386" s="190"/>
      <c r="N386" s="191"/>
      <c r="O386" s="191"/>
      <c r="P386" s="192">
        <f>SUM(P387:P432)</f>
        <v>0</v>
      </c>
      <c r="Q386" s="191"/>
      <c r="R386" s="192">
        <f>SUM(R387:R432)</f>
        <v>0.16656000000000001</v>
      </c>
      <c r="S386" s="191"/>
      <c r="T386" s="193">
        <f>SUM(T387:T432)</f>
        <v>0.75060999999999989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194" t="s">
        <v>136</v>
      </c>
      <c r="AT386" s="195" t="s">
        <v>71</v>
      </c>
      <c r="AU386" s="195" t="s">
        <v>77</v>
      </c>
      <c r="AY386" s="194" t="s">
        <v>127</v>
      </c>
      <c r="BK386" s="196">
        <f>SUM(BK387:BK432)</f>
        <v>0</v>
      </c>
    </row>
    <row r="387" s="2" customFormat="1" ht="16.5" customHeight="1">
      <c r="A387" s="40"/>
      <c r="B387" s="41"/>
      <c r="C387" s="199" t="s">
        <v>842</v>
      </c>
      <c r="D387" s="199" t="s">
        <v>130</v>
      </c>
      <c r="E387" s="200" t="s">
        <v>843</v>
      </c>
      <c r="F387" s="201" t="s">
        <v>844</v>
      </c>
      <c r="G387" s="202" t="s">
        <v>238</v>
      </c>
      <c r="H387" s="203">
        <v>2</v>
      </c>
      <c r="I387" s="204"/>
      <c r="J387" s="205">
        <f>ROUND(I387*H387,2)</f>
        <v>0</v>
      </c>
      <c r="K387" s="201" t="s">
        <v>19</v>
      </c>
      <c r="L387" s="46"/>
      <c r="M387" s="206" t="s">
        <v>19</v>
      </c>
      <c r="N387" s="207" t="s">
        <v>44</v>
      </c>
      <c r="O387" s="86"/>
      <c r="P387" s="208">
        <f>O387*H387</f>
        <v>0</v>
      </c>
      <c r="Q387" s="208">
        <v>0</v>
      </c>
      <c r="R387" s="208">
        <f>Q387*H387</f>
        <v>0</v>
      </c>
      <c r="S387" s="208">
        <v>0.025000000000000001</v>
      </c>
      <c r="T387" s="209">
        <f>S387*H387</f>
        <v>0.050000000000000003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0" t="s">
        <v>219</v>
      </c>
      <c r="AT387" s="210" t="s">
        <v>130</v>
      </c>
      <c r="AU387" s="210" t="s">
        <v>136</v>
      </c>
      <c r="AY387" s="19" t="s">
        <v>127</v>
      </c>
      <c r="BE387" s="211">
        <f>IF(N387="základní",J387,0)</f>
        <v>0</v>
      </c>
      <c r="BF387" s="211">
        <f>IF(N387="snížená",J387,0)</f>
        <v>0</v>
      </c>
      <c r="BG387" s="211">
        <f>IF(N387="zákl. přenesená",J387,0)</f>
        <v>0</v>
      </c>
      <c r="BH387" s="211">
        <f>IF(N387="sníž. přenesená",J387,0)</f>
        <v>0</v>
      </c>
      <c r="BI387" s="211">
        <f>IF(N387="nulová",J387,0)</f>
        <v>0</v>
      </c>
      <c r="BJ387" s="19" t="s">
        <v>136</v>
      </c>
      <c r="BK387" s="211">
        <f>ROUND(I387*H387,2)</f>
        <v>0</v>
      </c>
      <c r="BL387" s="19" t="s">
        <v>219</v>
      </c>
      <c r="BM387" s="210" t="s">
        <v>845</v>
      </c>
    </row>
    <row r="388" s="2" customFormat="1" ht="16.5" customHeight="1">
      <c r="A388" s="40"/>
      <c r="B388" s="41"/>
      <c r="C388" s="199" t="s">
        <v>846</v>
      </c>
      <c r="D388" s="199" t="s">
        <v>130</v>
      </c>
      <c r="E388" s="200" t="s">
        <v>847</v>
      </c>
      <c r="F388" s="201" t="s">
        <v>848</v>
      </c>
      <c r="G388" s="202" t="s">
        <v>133</v>
      </c>
      <c r="H388" s="203">
        <v>4.5</v>
      </c>
      <c r="I388" s="204"/>
      <c r="J388" s="205">
        <f>ROUND(I388*H388,2)</f>
        <v>0</v>
      </c>
      <c r="K388" s="201" t="s">
        <v>134</v>
      </c>
      <c r="L388" s="46"/>
      <c r="M388" s="206" t="s">
        <v>19</v>
      </c>
      <c r="N388" s="207" t="s">
        <v>44</v>
      </c>
      <c r="O388" s="86"/>
      <c r="P388" s="208">
        <f>O388*H388</f>
        <v>0</v>
      </c>
      <c r="Q388" s="208">
        <v>0</v>
      </c>
      <c r="R388" s="208">
        <f>Q388*H388</f>
        <v>0</v>
      </c>
      <c r="S388" s="208">
        <v>0.01098</v>
      </c>
      <c r="T388" s="209">
        <f>S388*H388</f>
        <v>0.049410000000000003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0" t="s">
        <v>219</v>
      </c>
      <c r="AT388" s="210" t="s">
        <v>130</v>
      </c>
      <c r="AU388" s="210" t="s">
        <v>136</v>
      </c>
      <c r="AY388" s="19" t="s">
        <v>127</v>
      </c>
      <c r="BE388" s="211">
        <f>IF(N388="základní",J388,0)</f>
        <v>0</v>
      </c>
      <c r="BF388" s="211">
        <f>IF(N388="snížená",J388,0)</f>
        <v>0</v>
      </c>
      <c r="BG388" s="211">
        <f>IF(N388="zákl. přenesená",J388,0)</f>
        <v>0</v>
      </c>
      <c r="BH388" s="211">
        <f>IF(N388="sníž. přenesená",J388,0)</f>
        <v>0</v>
      </c>
      <c r="BI388" s="211">
        <f>IF(N388="nulová",J388,0)</f>
        <v>0</v>
      </c>
      <c r="BJ388" s="19" t="s">
        <v>136</v>
      </c>
      <c r="BK388" s="211">
        <f>ROUND(I388*H388,2)</f>
        <v>0</v>
      </c>
      <c r="BL388" s="19" t="s">
        <v>219</v>
      </c>
      <c r="BM388" s="210" t="s">
        <v>849</v>
      </c>
    </row>
    <row r="389" s="2" customFormat="1">
      <c r="A389" s="40"/>
      <c r="B389" s="41"/>
      <c r="C389" s="42"/>
      <c r="D389" s="212" t="s">
        <v>138</v>
      </c>
      <c r="E389" s="42"/>
      <c r="F389" s="213" t="s">
        <v>850</v>
      </c>
      <c r="G389" s="42"/>
      <c r="H389" s="42"/>
      <c r="I389" s="214"/>
      <c r="J389" s="42"/>
      <c r="K389" s="42"/>
      <c r="L389" s="46"/>
      <c r="M389" s="215"/>
      <c r="N389" s="216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138</v>
      </c>
      <c r="AU389" s="19" t="s">
        <v>136</v>
      </c>
    </row>
    <row r="390" s="2" customFormat="1" ht="16.5" customHeight="1">
      <c r="A390" s="40"/>
      <c r="B390" s="41"/>
      <c r="C390" s="199" t="s">
        <v>851</v>
      </c>
      <c r="D390" s="199" t="s">
        <v>130</v>
      </c>
      <c r="E390" s="200" t="s">
        <v>852</v>
      </c>
      <c r="F390" s="201" t="s">
        <v>853</v>
      </c>
      <c r="G390" s="202" t="s">
        <v>238</v>
      </c>
      <c r="H390" s="203">
        <v>3</v>
      </c>
      <c r="I390" s="204"/>
      <c r="J390" s="205">
        <f>ROUND(I390*H390,2)</f>
        <v>0</v>
      </c>
      <c r="K390" s="201" t="s">
        <v>134</v>
      </c>
      <c r="L390" s="46"/>
      <c r="M390" s="206" t="s">
        <v>19</v>
      </c>
      <c r="N390" s="207" t="s">
        <v>44</v>
      </c>
      <c r="O390" s="86"/>
      <c r="P390" s="208">
        <f>O390*H390</f>
        <v>0</v>
      </c>
      <c r="Q390" s="208">
        <v>0</v>
      </c>
      <c r="R390" s="208">
        <f>Q390*H390</f>
        <v>0</v>
      </c>
      <c r="S390" s="208">
        <v>0.001</v>
      </c>
      <c r="T390" s="209">
        <f>S390*H390</f>
        <v>0.0030000000000000001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0" t="s">
        <v>219</v>
      </c>
      <c r="AT390" s="210" t="s">
        <v>130</v>
      </c>
      <c r="AU390" s="210" t="s">
        <v>136</v>
      </c>
      <c r="AY390" s="19" t="s">
        <v>127</v>
      </c>
      <c r="BE390" s="211">
        <f>IF(N390="základní",J390,0)</f>
        <v>0</v>
      </c>
      <c r="BF390" s="211">
        <f>IF(N390="snížená",J390,0)</f>
        <v>0</v>
      </c>
      <c r="BG390" s="211">
        <f>IF(N390="zákl. přenesená",J390,0)</f>
        <v>0</v>
      </c>
      <c r="BH390" s="211">
        <f>IF(N390="sníž. přenesená",J390,0)</f>
        <v>0</v>
      </c>
      <c r="BI390" s="211">
        <f>IF(N390="nulová",J390,0)</f>
        <v>0</v>
      </c>
      <c r="BJ390" s="19" t="s">
        <v>136</v>
      </c>
      <c r="BK390" s="211">
        <f>ROUND(I390*H390,2)</f>
        <v>0</v>
      </c>
      <c r="BL390" s="19" t="s">
        <v>219</v>
      </c>
      <c r="BM390" s="210" t="s">
        <v>854</v>
      </c>
    </row>
    <row r="391" s="2" customFormat="1">
      <c r="A391" s="40"/>
      <c r="B391" s="41"/>
      <c r="C391" s="42"/>
      <c r="D391" s="212" t="s">
        <v>138</v>
      </c>
      <c r="E391" s="42"/>
      <c r="F391" s="213" t="s">
        <v>855</v>
      </c>
      <c r="G391" s="42"/>
      <c r="H391" s="42"/>
      <c r="I391" s="214"/>
      <c r="J391" s="42"/>
      <c r="K391" s="42"/>
      <c r="L391" s="46"/>
      <c r="M391" s="215"/>
      <c r="N391" s="216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138</v>
      </c>
      <c r="AU391" s="19" t="s">
        <v>136</v>
      </c>
    </row>
    <row r="392" s="2" customFormat="1" ht="24.15" customHeight="1">
      <c r="A392" s="40"/>
      <c r="B392" s="41"/>
      <c r="C392" s="199" t="s">
        <v>856</v>
      </c>
      <c r="D392" s="199" t="s">
        <v>130</v>
      </c>
      <c r="E392" s="200" t="s">
        <v>857</v>
      </c>
      <c r="F392" s="201" t="s">
        <v>858</v>
      </c>
      <c r="G392" s="202" t="s">
        <v>238</v>
      </c>
      <c r="H392" s="203">
        <v>4</v>
      </c>
      <c r="I392" s="204"/>
      <c r="J392" s="205">
        <f>ROUND(I392*H392,2)</f>
        <v>0</v>
      </c>
      <c r="K392" s="201" t="s">
        <v>19</v>
      </c>
      <c r="L392" s="46"/>
      <c r="M392" s="206" t="s">
        <v>19</v>
      </c>
      <c r="N392" s="207" t="s">
        <v>44</v>
      </c>
      <c r="O392" s="86"/>
      <c r="P392" s="208">
        <f>O392*H392</f>
        <v>0</v>
      </c>
      <c r="Q392" s="208">
        <v>0</v>
      </c>
      <c r="R392" s="208">
        <f>Q392*H392</f>
        <v>0</v>
      </c>
      <c r="S392" s="208">
        <v>0</v>
      </c>
      <c r="T392" s="209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0" t="s">
        <v>219</v>
      </c>
      <c r="AT392" s="210" t="s">
        <v>130</v>
      </c>
      <c r="AU392" s="210" t="s">
        <v>136</v>
      </c>
      <c r="AY392" s="19" t="s">
        <v>127</v>
      </c>
      <c r="BE392" s="211">
        <f>IF(N392="základní",J392,0)</f>
        <v>0</v>
      </c>
      <c r="BF392" s="211">
        <f>IF(N392="snížená",J392,0)</f>
        <v>0</v>
      </c>
      <c r="BG392" s="211">
        <f>IF(N392="zákl. přenesená",J392,0)</f>
        <v>0</v>
      </c>
      <c r="BH392" s="211">
        <f>IF(N392="sníž. přenesená",J392,0)</f>
        <v>0</v>
      </c>
      <c r="BI392" s="211">
        <f>IF(N392="nulová",J392,0)</f>
        <v>0</v>
      </c>
      <c r="BJ392" s="19" t="s">
        <v>136</v>
      </c>
      <c r="BK392" s="211">
        <f>ROUND(I392*H392,2)</f>
        <v>0</v>
      </c>
      <c r="BL392" s="19" t="s">
        <v>219</v>
      </c>
      <c r="BM392" s="210" t="s">
        <v>859</v>
      </c>
    </row>
    <row r="393" s="2" customFormat="1" ht="16.5" customHeight="1">
      <c r="A393" s="40"/>
      <c r="B393" s="41"/>
      <c r="C393" s="251" t="s">
        <v>860</v>
      </c>
      <c r="D393" s="251" t="s">
        <v>242</v>
      </c>
      <c r="E393" s="252" t="s">
        <v>861</v>
      </c>
      <c r="F393" s="253" t="s">
        <v>862</v>
      </c>
      <c r="G393" s="254" t="s">
        <v>238</v>
      </c>
      <c r="H393" s="255">
        <v>2</v>
      </c>
      <c r="I393" s="256"/>
      <c r="J393" s="257">
        <f>ROUND(I393*H393,2)</f>
        <v>0</v>
      </c>
      <c r="K393" s="253" t="s">
        <v>134</v>
      </c>
      <c r="L393" s="258"/>
      <c r="M393" s="259" t="s">
        <v>19</v>
      </c>
      <c r="N393" s="260" t="s">
        <v>44</v>
      </c>
      <c r="O393" s="86"/>
      <c r="P393" s="208">
        <f>O393*H393</f>
        <v>0</v>
      </c>
      <c r="Q393" s="208">
        <v>0.014500000000000001</v>
      </c>
      <c r="R393" s="208">
        <f>Q393*H393</f>
        <v>0.029000000000000001</v>
      </c>
      <c r="S393" s="208">
        <v>0</v>
      </c>
      <c r="T393" s="209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0" t="s">
        <v>304</v>
      </c>
      <c r="AT393" s="210" t="s">
        <v>242</v>
      </c>
      <c r="AU393" s="210" t="s">
        <v>136</v>
      </c>
      <c r="AY393" s="19" t="s">
        <v>127</v>
      </c>
      <c r="BE393" s="211">
        <f>IF(N393="základní",J393,0)</f>
        <v>0</v>
      </c>
      <c r="BF393" s="211">
        <f>IF(N393="snížená",J393,0)</f>
        <v>0</v>
      </c>
      <c r="BG393" s="211">
        <f>IF(N393="zákl. přenesená",J393,0)</f>
        <v>0</v>
      </c>
      <c r="BH393" s="211">
        <f>IF(N393="sníž. přenesená",J393,0)</f>
        <v>0</v>
      </c>
      <c r="BI393" s="211">
        <f>IF(N393="nulová",J393,0)</f>
        <v>0</v>
      </c>
      <c r="BJ393" s="19" t="s">
        <v>136</v>
      </c>
      <c r="BK393" s="211">
        <f>ROUND(I393*H393,2)</f>
        <v>0</v>
      </c>
      <c r="BL393" s="19" t="s">
        <v>219</v>
      </c>
      <c r="BM393" s="210" t="s">
        <v>863</v>
      </c>
    </row>
    <row r="394" s="2" customFormat="1" ht="16.5" customHeight="1">
      <c r="A394" s="40"/>
      <c r="B394" s="41"/>
      <c r="C394" s="251" t="s">
        <v>864</v>
      </c>
      <c r="D394" s="251" t="s">
        <v>242</v>
      </c>
      <c r="E394" s="252" t="s">
        <v>865</v>
      </c>
      <c r="F394" s="253" t="s">
        <v>866</v>
      </c>
      <c r="G394" s="254" t="s">
        <v>238</v>
      </c>
      <c r="H394" s="255">
        <v>1</v>
      </c>
      <c r="I394" s="256"/>
      <c r="J394" s="257">
        <f>ROUND(I394*H394,2)</f>
        <v>0</v>
      </c>
      <c r="K394" s="253" t="s">
        <v>134</v>
      </c>
      <c r="L394" s="258"/>
      <c r="M394" s="259" t="s">
        <v>19</v>
      </c>
      <c r="N394" s="260" t="s">
        <v>44</v>
      </c>
      <c r="O394" s="86"/>
      <c r="P394" s="208">
        <f>O394*H394</f>
        <v>0</v>
      </c>
      <c r="Q394" s="208">
        <v>0.017999999999999999</v>
      </c>
      <c r="R394" s="208">
        <f>Q394*H394</f>
        <v>0.017999999999999999</v>
      </c>
      <c r="S394" s="208">
        <v>0</v>
      </c>
      <c r="T394" s="209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0" t="s">
        <v>304</v>
      </c>
      <c r="AT394" s="210" t="s">
        <v>242</v>
      </c>
      <c r="AU394" s="210" t="s">
        <v>136</v>
      </c>
      <c r="AY394" s="19" t="s">
        <v>127</v>
      </c>
      <c r="BE394" s="211">
        <f>IF(N394="základní",J394,0)</f>
        <v>0</v>
      </c>
      <c r="BF394" s="211">
        <f>IF(N394="snížená",J394,0)</f>
        <v>0</v>
      </c>
      <c r="BG394" s="211">
        <f>IF(N394="zákl. přenesená",J394,0)</f>
        <v>0</v>
      </c>
      <c r="BH394" s="211">
        <f>IF(N394="sníž. přenesená",J394,0)</f>
        <v>0</v>
      </c>
      <c r="BI394" s="211">
        <f>IF(N394="nulová",J394,0)</f>
        <v>0</v>
      </c>
      <c r="BJ394" s="19" t="s">
        <v>136</v>
      </c>
      <c r="BK394" s="211">
        <f>ROUND(I394*H394,2)</f>
        <v>0</v>
      </c>
      <c r="BL394" s="19" t="s">
        <v>219</v>
      </c>
      <c r="BM394" s="210" t="s">
        <v>867</v>
      </c>
    </row>
    <row r="395" s="2" customFormat="1" ht="16.5" customHeight="1">
      <c r="A395" s="40"/>
      <c r="B395" s="41"/>
      <c r="C395" s="251" t="s">
        <v>868</v>
      </c>
      <c r="D395" s="251" t="s">
        <v>242</v>
      </c>
      <c r="E395" s="252" t="s">
        <v>869</v>
      </c>
      <c r="F395" s="253" t="s">
        <v>870</v>
      </c>
      <c r="G395" s="254" t="s">
        <v>238</v>
      </c>
      <c r="H395" s="255">
        <v>1</v>
      </c>
      <c r="I395" s="256"/>
      <c r="J395" s="257">
        <f>ROUND(I395*H395,2)</f>
        <v>0</v>
      </c>
      <c r="K395" s="253" t="s">
        <v>19</v>
      </c>
      <c r="L395" s="258"/>
      <c r="M395" s="259" t="s">
        <v>19</v>
      </c>
      <c r="N395" s="260" t="s">
        <v>44</v>
      </c>
      <c r="O395" s="86"/>
      <c r="P395" s="208">
        <f>O395*H395</f>
        <v>0</v>
      </c>
      <c r="Q395" s="208">
        <v>0.02</v>
      </c>
      <c r="R395" s="208">
        <f>Q395*H395</f>
        <v>0.02</v>
      </c>
      <c r="S395" s="208">
        <v>0</v>
      </c>
      <c r="T395" s="209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0" t="s">
        <v>304</v>
      </c>
      <c r="AT395" s="210" t="s">
        <v>242</v>
      </c>
      <c r="AU395" s="210" t="s">
        <v>136</v>
      </c>
      <c r="AY395" s="19" t="s">
        <v>127</v>
      </c>
      <c r="BE395" s="211">
        <f>IF(N395="základní",J395,0)</f>
        <v>0</v>
      </c>
      <c r="BF395" s="211">
        <f>IF(N395="snížená",J395,0)</f>
        <v>0</v>
      </c>
      <c r="BG395" s="211">
        <f>IF(N395="zákl. přenesená",J395,0)</f>
        <v>0</v>
      </c>
      <c r="BH395" s="211">
        <f>IF(N395="sníž. přenesená",J395,0)</f>
        <v>0</v>
      </c>
      <c r="BI395" s="211">
        <f>IF(N395="nulová",J395,0)</f>
        <v>0</v>
      </c>
      <c r="BJ395" s="19" t="s">
        <v>136</v>
      </c>
      <c r="BK395" s="211">
        <f>ROUND(I395*H395,2)</f>
        <v>0</v>
      </c>
      <c r="BL395" s="19" t="s">
        <v>219</v>
      </c>
      <c r="BM395" s="210" t="s">
        <v>871</v>
      </c>
    </row>
    <row r="396" s="2" customFormat="1" ht="24.15" customHeight="1">
      <c r="A396" s="40"/>
      <c r="B396" s="41"/>
      <c r="C396" s="199" t="s">
        <v>872</v>
      </c>
      <c r="D396" s="199" t="s">
        <v>130</v>
      </c>
      <c r="E396" s="200" t="s">
        <v>873</v>
      </c>
      <c r="F396" s="201" t="s">
        <v>874</v>
      </c>
      <c r="G396" s="202" t="s">
        <v>238</v>
      </c>
      <c r="H396" s="203">
        <v>1</v>
      </c>
      <c r="I396" s="204"/>
      <c r="J396" s="205">
        <f>ROUND(I396*H396,2)</f>
        <v>0</v>
      </c>
      <c r="K396" s="201" t="s">
        <v>134</v>
      </c>
      <c r="L396" s="46"/>
      <c r="M396" s="206" t="s">
        <v>19</v>
      </c>
      <c r="N396" s="207" t="s">
        <v>44</v>
      </c>
      <c r="O396" s="86"/>
      <c r="P396" s="208">
        <f>O396*H396</f>
        <v>0</v>
      </c>
      <c r="Q396" s="208">
        <v>0</v>
      </c>
      <c r="R396" s="208">
        <f>Q396*H396</f>
        <v>0</v>
      </c>
      <c r="S396" s="208">
        <v>0</v>
      </c>
      <c r="T396" s="209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0" t="s">
        <v>219</v>
      </c>
      <c r="AT396" s="210" t="s">
        <v>130</v>
      </c>
      <c r="AU396" s="210" t="s">
        <v>136</v>
      </c>
      <c r="AY396" s="19" t="s">
        <v>127</v>
      </c>
      <c r="BE396" s="211">
        <f>IF(N396="základní",J396,0)</f>
        <v>0</v>
      </c>
      <c r="BF396" s="211">
        <f>IF(N396="snížená",J396,0)</f>
        <v>0</v>
      </c>
      <c r="BG396" s="211">
        <f>IF(N396="zákl. přenesená",J396,0)</f>
        <v>0</v>
      </c>
      <c r="BH396" s="211">
        <f>IF(N396="sníž. přenesená",J396,0)</f>
        <v>0</v>
      </c>
      <c r="BI396" s="211">
        <f>IF(N396="nulová",J396,0)</f>
        <v>0</v>
      </c>
      <c r="BJ396" s="19" t="s">
        <v>136</v>
      </c>
      <c r="BK396" s="211">
        <f>ROUND(I396*H396,2)</f>
        <v>0</v>
      </c>
      <c r="BL396" s="19" t="s">
        <v>219</v>
      </c>
      <c r="BM396" s="210" t="s">
        <v>875</v>
      </c>
    </row>
    <row r="397" s="2" customFormat="1">
      <c r="A397" s="40"/>
      <c r="B397" s="41"/>
      <c r="C397" s="42"/>
      <c r="D397" s="212" t="s">
        <v>138</v>
      </c>
      <c r="E397" s="42"/>
      <c r="F397" s="213" t="s">
        <v>876</v>
      </c>
      <c r="G397" s="42"/>
      <c r="H397" s="42"/>
      <c r="I397" s="214"/>
      <c r="J397" s="42"/>
      <c r="K397" s="42"/>
      <c r="L397" s="46"/>
      <c r="M397" s="215"/>
      <c r="N397" s="216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138</v>
      </c>
      <c r="AU397" s="19" t="s">
        <v>136</v>
      </c>
    </row>
    <row r="398" s="2" customFormat="1" ht="21.75" customHeight="1">
      <c r="A398" s="40"/>
      <c r="B398" s="41"/>
      <c r="C398" s="251" t="s">
        <v>877</v>
      </c>
      <c r="D398" s="251" t="s">
        <v>242</v>
      </c>
      <c r="E398" s="252" t="s">
        <v>878</v>
      </c>
      <c r="F398" s="253" t="s">
        <v>879</v>
      </c>
      <c r="G398" s="254" t="s">
        <v>238</v>
      </c>
      <c r="H398" s="255">
        <v>1</v>
      </c>
      <c r="I398" s="256"/>
      <c r="J398" s="257">
        <f>ROUND(I398*H398,2)</f>
        <v>0</v>
      </c>
      <c r="K398" s="253" t="s">
        <v>134</v>
      </c>
      <c r="L398" s="258"/>
      <c r="M398" s="259" t="s">
        <v>19</v>
      </c>
      <c r="N398" s="260" t="s">
        <v>44</v>
      </c>
      <c r="O398" s="86"/>
      <c r="P398" s="208">
        <f>O398*H398</f>
        <v>0</v>
      </c>
      <c r="Q398" s="208">
        <v>0.021600000000000001</v>
      </c>
      <c r="R398" s="208">
        <f>Q398*H398</f>
        <v>0.021600000000000001</v>
      </c>
      <c r="S398" s="208">
        <v>0</v>
      </c>
      <c r="T398" s="209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0" t="s">
        <v>304</v>
      </c>
      <c r="AT398" s="210" t="s">
        <v>242</v>
      </c>
      <c r="AU398" s="210" t="s">
        <v>136</v>
      </c>
      <c r="AY398" s="19" t="s">
        <v>127</v>
      </c>
      <c r="BE398" s="211">
        <f>IF(N398="základní",J398,0)</f>
        <v>0</v>
      </c>
      <c r="BF398" s="211">
        <f>IF(N398="snížená",J398,0)</f>
        <v>0</v>
      </c>
      <c r="BG398" s="211">
        <f>IF(N398="zákl. přenesená",J398,0)</f>
        <v>0</v>
      </c>
      <c r="BH398" s="211">
        <f>IF(N398="sníž. přenesená",J398,0)</f>
        <v>0</v>
      </c>
      <c r="BI398" s="211">
        <f>IF(N398="nulová",J398,0)</f>
        <v>0</v>
      </c>
      <c r="BJ398" s="19" t="s">
        <v>136</v>
      </c>
      <c r="BK398" s="211">
        <f>ROUND(I398*H398,2)</f>
        <v>0</v>
      </c>
      <c r="BL398" s="19" t="s">
        <v>219</v>
      </c>
      <c r="BM398" s="210" t="s">
        <v>880</v>
      </c>
    </row>
    <row r="399" s="2" customFormat="1" ht="16.5" customHeight="1">
      <c r="A399" s="40"/>
      <c r="B399" s="41"/>
      <c r="C399" s="199" t="s">
        <v>881</v>
      </c>
      <c r="D399" s="199" t="s">
        <v>130</v>
      </c>
      <c r="E399" s="200" t="s">
        <v>882</v>
      </c>
      <c r="F399" s="201" t="s">
        <v>883</v>
      </c>
      <c r="G399" s="202" t="s">
        <v>238</v>
      </c>
      <c r="H399" s="203">
        <v>4</v>
      </c>
      <c r="I399" s="204"/>
      <c r="J399" s="205">
        <f>ROUND(I399*H399,2)</f>
        <v>0</v>
      </c>
      <c r="K399" s="201" t="s">
        <v>134</v>
      </c>
      <c r="L399" s="46"/>
      <c r="M399" s="206" t="s">
        <v>19</v>
      </c>
      <c r="N399" s="207" t="s">
        <v>44</v>
      </c>
      <c r="O399" s="86"/>
      <c r="P399" s="208">
        <f>O399*H399</f>
        <v>0</v>
      </c>
      <c r="Q399" s="208">
        <v>0</v>
      </c>
      <c r="R399" s="208">
        <f>Q399*H399</f>
        <v>0</v>
      </c>
      <c r="S399" s="208">
        <v>0</v>
      </c>
      <c r="T399" s="209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0" t="s">
        <v>219</v>
      </c>
      <c r="AT399" s="210" t="s">
        <v>130</v>
      </c>
      <c r="AU399" s="210" t="s">
        <v>136</v>
      </c>
      <c r="AY399" s="19" t="s">
        <v>127</v>
      </c>
      <c r="BE399" s="211">
        <f>IF(N399="základní",J399,0)</f>
        <v>0</v>
      </c>
      <c r="BF399" s="211">
        <f>IF(N399="snížená",J399,0)</f>
        <v>0</v>
      </c>
      <c r="BG399" s="211">
        <f>IF(N399="zákl. přenesená",J399,0)</f>
        <v>0</v>
      </c>
      <c r="BH399" s="211">
        <f>IF(N399="sníž. přenesená",J399,0)</f>
        <v>0</v>
      </c>
      <c r="BI399" s="211">
        <f>IF(N399="nulová",J399,0)</f>
        <v>0</v>
      </c>
      <c r="BJ399" s="19" t="s">
        <v>136</v>
      </c>
      <c r="BK399" s="211">
        <f>ROUND(I399*H399,2)</f>
        <v>0</v>
      </c>
      <c r="BL399" s="19" t="s">
        <v>219</v>
      </c>
      <c r="BM399" s="210" t="s">
        <v>884</v>
      </c>
    </row>
    <row r="400" s="2" customFormat="1">
      <c r="A400" s="40"/>
      <c r="B400" s="41"/>
      <c r="C400" s="42"/>
      <c r="D400" s="212" t="s">
        <v>138</v>
      </c>
      <c r="E400" s="42"/>
      <c r="F400" s="213" t="s">
        <v>885</v>
      </c>
      <c r="G400" s="42"/>
      <c r="H400" s="42"/>
      <c r="I400" s="214"/>
      <c r="J400" s="42"/>
      <c r="K400" s="42"/>
      <c r="L400" s="46"/>
      <c r="M400" s="215"/>
      <c r="N400" s="216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138</v>
      </c>
      <c r="AU400" s="19" t="s">
        <v>136</v>
      </c>
    </row>
    <row r="401" s="2" customFormat="1" ht="16.5" customHeight="1">
      <c r="A401" s="40"/>
      <c r="B401" s="41"/>
      <c r="C401" s="251" t="s">
        <v>886</v>
      </c>
      <c r="D401" s="251" t="s">
        <v>242</v>
      </c>
      <c r="E401" s="252" t="s">
        <v>887</v>
      </c>
      <c r="F401" s="253" t="s">
        <v>888</v>
      </c>
      <c r="G401" s="254" t="s">
        <v>238</v>
      </c>
      <c r="H401" s="255">
        <v>4</v>
      </c>
      <c r="I401" s="256"/>
      <c r="J401" s="257">
        <f>ROUND(I401*H401,2)</f>
        <v>0</v>
      </c>
      <c r="K401" s="253" t="s">
        <v>134</v>
      </c>
      <c r="L401" s="258"/>
      <c r="M401" s="259" t="s">
        <v>19</v>
      </c>
      <c r="N401" s="260" t="s">
        <v>44</v>
      </c>
      <c r="O401" s="86"/>
      <c r="P401" s="208">
        <f>O401*H401</f>
        <v>0</v>
      </c>
      <c r="Q401" s="208">
        <v>0.00014999999999999999</v>
      </c>
      <c r="R401" s="208">
        <f>Q401*H401</f>
        <v>0.00059999999999999995</v>
      </c>
      <c r="S401" s="208">
        <v>0</v>
      </c>
      <c r="T401" s="209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0" t="s">
        <v>304</v>
      </c>
      <c r="AT401" s="210" t="s">
        <v>242</v>
      </c>
      <c r="AU401" s="210" t="s">
        <v>136</v>
      </c>
      <c r="AY401" s="19" t="s">
        <v>127</v>
      </c>
      <c r="BE401" s="211">
        <f>IF(N401="základní",J401,0)</f>
        <v>0</v>
      </c>
      <c r="BF401" s="211">
        <f>IF(N401="snížená",J401,0)</f>
        <v>0</v>
      </c>
      <c r="BG401" s="211">
        <f>IF(N401="zákl. přenesená",J401,0)</f>
        <v>0</v>
      </c>
      <c r="BH401" s="211">
        <f>IF(N401="sníž. přenesená",J401,0)</f>
        <v>0</v>
      </c>
      <c r="BI401" s="211">
        <f>IF(N401="nulová",J401,0)</f>
        <v>0</v>
      </c>
      <c r="BJ401" s="19" t="s">
        <v>136</v>
      </c>
      <c r="BK401" s="211">
        <f>ROUND(I401*H401,2)</f>
        <v>0</v>
      </c>
      <c r="BL401" s="19" t="s">
        <v>219</v>
      </c>
      <c r="BM401" s="210" t="s">
        <v>889</v>
      </c>
    </row>
    <row r="402" s="2" customFormat="1" ht="16.5" customHeight="1">
      <c r="A402" s="40"/>
      <c r="B402" s="41"/>
      <c r="C402" s="199" t="s">
        <v>890</v>
      </c>
      <c r="D402" s="199" t="s">
        <v>130</v>
      </c>
      <c r="E402" s="200" t="s">
        <v>891</v>
      </c>
      <c r="F402" s="201" t="s">
        <v>892</v>
      </c>
      <c r="G402" s="202" t="s">
        <v>238</v>
      </c>
      <c r="H402" s="203">
        <v>2</v>
      </c>
      <c r="I402" s="204"/>
      <c r="J402" s="205">
        <f>ROUND(I402*H402,2)</f>
        <v>0</v>
      </c>
      <c r="K402" s="201" t="s">
        <v>134</v>
      </c>
      <c r="L402" s="46"/>
      <c r="M402" s="206" t="s">
        <v>19</v>
      </c>
      <c r="N402" s="207" t="s">
        <v>44</v>
      </c>
      <c r="O402" s="86"/>
      <c r="P402" s="208">
        <f>O402*H402</f>
        <v>0</v>
      </c>
      <c r="Q402" s="208">
        <v>0</v>
      </c>
      <c r="R402" s="208">
        <f>Q402*H402</f>
        <v>0</v>
      </c>
      <c r="S402" s="208">
        <v>0</v>
      </c>
      <c r="T402" s="209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0" t="s">
        <v>219</v>
      </c>
      <c r="AT402" s="210" t="s">
        <v>130</v>
      </c>
      <c r="AU402" s="210" t="s">
        <v>136</v>
      </c>
      <c r="AY402" s="19" t="s">
        <v>127</v>
      </c>
      <c r="BE402" s="211">
        <f>IF(N402="základní",J402,0)</f>
        <v>0</v>
      </c>
      <c r="BF402" s="211">
        <f>IF(N402="snížená",J402,0)</f>
        <v>0</v>
      </c>
      <c r="BG402" s="211">
        <f>IF(N402="zákl. přenesená",J402,0)</f>
        <v>0</v>
      </c>
      <c r="BH402" s="211">
        <f>IF(N402="sníž. přenesená",J402,0)</f>
        <v>0</v>
      </c>
      <c r="BI402" s="211">
        <f>IF(N402="nulová",J402,0)</f>
        <v>0</v>
      </c>
      <c r="BJ402" s="19" t="s">
        <v>136</v>
      </c>
      <c r="BK402" s="211">
        <f>ROUND(I402*H402,2)</f>
        <v>0</v>
      </c>
      <c r="BL402" s="19" t="s">
        <v>219</v>
      </c>
      <c r="BM402" s="210" t="s">
        <v>893</v>
      </c>
    </row>
    <row r="403" s="2" customFormat="1">
      <c r="A403" s="40"/>
      <c r="B403" s="41"/>
      <c r="C403" s="42"/>
      <c r="D403" s="212" t="s">
        <v>138</v>
      </c>
      <c r="E403" s="42"/>
      <c r="F403" s="213" t="s">
        <v>894</v>
      </c>
      <c r="G403" s="42"/>
      <c r="H403" s="42"/>
      <c r="I403" s="214"/>
      <c r="J403" s="42"/>
      <c r="K403" s="42"/>
      <c r="L403" s="46"/>
      <c r="M403" s="215"/>
      <c r="N403" s="216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138</v>
      </c>
      <c r="AU403" s="19" t="s">
        <v>136</v>
      </c>
    </row>
    <row r="404" s="2" customFormat="1" ht="16.5" customHeight="1">
      <c r="A404" s="40"/>
      <c r="B404" s="41"/>
      <c r="C404" s="251" t="s">
        <v>895</v>
      </c>
      <c r="D404" s="251" t="s">
        <v>242</v>
      </c>
      <c r="E404" s="252" t="s">
        <v>896</v>
      </c>
      <c r="F404" s="253" t="s">
        <v>897</v>
      </c>
      <c r="G404" s="254" t="s">
        <v>238</v>
      </c>
      <c r="H404" s="255">
        <v>2</v>
      </c>
      <c r="I404" s="256"/>
      <c r="J404" s="257">
        <f>ROUND(I404*H404,2)</f>
        <v>0</v>
      </c>
      <c r="K404" s="253" t="s">
        <v>134</v>
      </c>
      <c r="L404" s="258"/>
      <c r="M404" s="259" t="s">
        <v>19</v>
      </c>
      <c r="N404" s="260" t="s">
        <v>44</v>
      </c>
      <c r="O404" s="86"/>
      <c r="P404" s="208">
        <f>O404*H404</f>
        <v>0</v>
      </c>
      <c r="Q404" s="208">
        <v>0.0022000000000000001</v>
      </c>
      <c r="R404" s="208">
        <f>Q404*H404</f>
        <v>0.0044000000000000003</v>
      </c>
      <c r="S404" s="208">
        <v>0</v>
      </c>
      <c r="T404" s="209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10" t="s">
        <v>304</v>
      </c>
      <c r="AT404" s="210" t="s">
        <v>242</v>
      </c>
      <c r="AU404" s="210" t="s">
        <v>136</v>
      </c>
      <c r="AY404" s="19" t="s">
        <v>127</v>
      </c>
      <c r="BE404" s="211">
        <f>IF(N404="základní",J404,0)</f>
        <v>0</v>
      </c>
      <c r="BF404" s="211">
        <f>IF(N404="snížená",J404,0)</f>
        <v>0</v>
      </c>
      <c r="BG404" s="211">
        <f>IF(N404="zákl. přenesená",J404,0)</f>
        <v>0</v>
      </c>
      <c r="BH404" s="211">
        <f>IF(N404="sníž. přenesená",J404,0)</f>
        <v>0</v>
      </c>
      <c r="BI404" s="211">
        <f>IF(N404="nulová",J404,0)</f>
        <v>0</v>
      </c>
      <c r="BJ404" s="19" t="s">
        <v>136</v>
      </c>
      <c r="BK404" s="211">
        <f>ROUND(I404*H404,2)</f>
        <v>0</v>
      </c>
      <c r="BL404" s="19" t="s">
        <v>219</v>
      </c>
      <c r="BM404" s="210" t="s">
        <v>898</v>
      </c>
    </row>
    <row r="405" s="2" customFormat="1" ht="16.5" customHeight="1">
      <c r="A405" s="40"/>
      <c r="B405" s="41"/>
      <c r="C405" s="199" t="s">
        <v>899</v>
      </c>
      <c r="D405" s="199" t="s">
        <v>130</v>
      </c>
      <c r="E405" s="200" t="s">
        <v>900</v>
      </c>
      <c r="F405" s="201" t="s">
        <v>901</v>
      </c>
      <c r="G405" s="202" t="s">
        <v>238</v>
      </c>
      <c r="H405" s="203">
        <v>2</v>
      </c>
      <c r="I405" s="204"/>
      <c r="J405" s="205">
        <f>ROUND(I405*H405,2)</f>
        <v>0</v>
      </c>
      <c r="K405" s="201" t="s">
        <v>134</v>
      </c>
      <c r="L405" s="46"/>
      <c r="M405" s="206" t="s">
        <v>19</v>
      </c>
      <c r="N405" s="207" t="s">
        <v>44</v>
      </c>
      <c r="O405" s="86"/>
      <c r="P405" s="208">
        <f>O405*H405</f>
        <v>0</v>
      </c>
      <c r="Q405" s="208">
        <v>0</v>
      </c>
      <c r="R405" s="208">
        <f>Q405*H405</f>
        <v>0</v>
      </c>
      <c r="S405" s="208">
        <v>0</v>
      </c>
      <c r="T405" s="209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0" t="s">
        <v>219</v>
      </c>
      <c r="AT405" s="210" t="s">
        <v>130</v>
      </c>
      <c r="AU405" s="210" t="s">
        <v>136</v>
      </c>
      <c r="AY405" s="19" t="s">
        <v>127</v>
      </c>
      <c r="BE405" s="211">
        <f>IF(N405="základní",J405,0)</f>
        <v>0</v>
      </c>
      <c r="BF405" s="211">
        <f>IF(N405="snížená",J405,0)</f>
        <v>0</v>
      </c>
      <c r="BG405" s="211">
        <f>IF(N405="zákl. přenesená",J405,0)</f>
        <v>0</v>
      </c>
      <c r="BH405" s="211">
        <f>IF(N405="sníž. přenesená",J405,0)</f>
        <v>0</v>
      </c>
      <c r="BI405" s="211">
        <f>IF(N405="nulová",J405,0)</f>
        <v>0</v>
      </c>
      <c r="BJ405" s="19" t="s">
        <v>136</v>
      </c>
      <c r="BK405" s="211">
        <f>ROUND(I405*H405,2)</f>
        <v>0</v>
      </c>
      <c r="BL405" s="19" t="s">
        <v>219</v>
      </c>
      <c r="BM405" s="210" t="s">
        <v>902</v>
      </c>
    </row>
    <row r="406" s="2" customFormat="1">
      <c r="A406" s="40"/>
      <c r="B406" s="41"/>
      <c r="C406" s="42"/>
      <c r="D406" s="212" t="s">
        <v>138</v>
      </c>
      <c r="E406" s="42"/>
      <c r="F406" s="213" t="s">
        <v>903</v>
      </c>
      <c r="G406" s="42"/>
      <c r="H406" s="42"/>
      <c r="I406" s="214"/>
      <c r="J406" s="42"/>
      <c r="K406" s="42"/>
      <c r="L406" s="46"/>
      <c r="M406" s="215"/>
      <c r="N406" s="216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138</v>
      </c>
      <c r="AU406" s="19" t="s">
        <v>136</v>
      </c>
    </row>
    <row r="407" s="2" customFormat="1" ht="16.5" customHeight="1">
      <c r="A407" s="40"/>
      <c r="B407" s="41"/>
      <c r="C407" s="251" t="s">
        <v>904</v>
      </c>
      <c r="D407" s="251" t="s">
        <v>242</v>
      </c>
      <c r="E407" s="252" t="s">
        <v>905</v>
      </c>
      <c r="F407" s="253" t="s">
        <v>906</v>
      </c>
      <c r="G407" s="254" t="s">
        <v>238</v>
      </c>
      <c r="H407" s="255">
        <v>2</v>
      </c>
      <c r="I407" s="256"/>
      <c r="J407" s="257">
        <f>ROUND(I407*H407,2)</f>
        <v>0</v>
      </c>
      <c r="K407" s="253" t="s">
        <v>134</v>
      </c>
      <c r="L407" s="258"/>
      <c r="M407" s="259" t="s">
        <v>19</v>
      </c>
      <c r="N407" s="260" t="s">
        <v>44</v>
      </c>
      <c r="O407" s="86"/>
      <c r="P407" s="208">
        <f>O407*H407</f>
        <v>0</v>
      </c>
      <c r="Q407" s="208">
        <v>0.0022000000000000001</v>
      </c>
      <c r="R407" s="208">
        <f>Q407*H407</f>
        <v>0.0044000000000000003</v>
      </c>
      <c r="S407" s="208">
        <v>0</v>
      </c>
      <c r="T407" s="209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0" t="s">
        <v>304</v>
      </c>
      <c r="AT407" s="210" t="s">
        <v>242</v>
      </c>
      <c r="AU407" s="210" t="s">
        <v>136</v>
      </c>
      <c r="AY407" s="19" t="s">
        <v>127</v>
      </c>
      <c r="BE407" s="211">
        <f>IF(N407="základní",J407,0)</f>
        <v>0</v>
      </c>
      <c r="BF407" s="211">
        <f>IF(N407="snížená",J407,0)</f>
        <v>0</v>
      </c>
      <c r="BG407" s="211">
        <f>IF(N407="zákl. přenesená",J407,0)</f>
        <v>0</v>
      </c>
      <c r="BH407" s="211">
        <f>IF(N407="sníž. přenesená",J407,0)</f>
        <v>0</v>
      </c>
      <c r="BI407" s="211">
        <f>IF(N407="nulová",J407,0)</f>
        <v>0</v>
      </c>
      <c r="BJ407" s="19" t="s">
        <v>136</v>
      </c>
      <c r="BK407" s="211">
        <f>ROUND(I407*H407,2)</f>
        <v>0</v>
      </c>
      <c r="BL407" s="19" t="s">
        <v>219</v>
      </c>
      <c r="BM407" s="210" t="s">
        <v>907</v>
      </c>
    </row>
    <row r="408" s="2" customFormat="1" ht="16.5" customHeight="1">
      <c r="A408" s="40"/>
      <c r="B408" s="41"/>
      <c r="C408" s="199" t="s">
        <v>908</v>
      </c>
      <c r="D408" s="199" t="s">
        <v>130</v>
      </c>
      <c r="E408" s="200" t="s">
        <v>909</v>
      </c>
      <c r="F408" s="201" t="s">
        <v>910</v>
      </c>
      <c r="G408" s="202" t="s">
        <v>238</v>
      </c>
      <c r="H408" s="203">
        <v>4</v>
      </c>
      <c r="I408" s="204"/>
      <c r="J408" s="205">
        <f>ROUND(I408*H408,2)</f>
        <v>0</v>
      </c>
      <c r="K408" s="201" t="s">
        <v>19</v>
      </c>
      <c r="L408" s="46"/>
      <c r="M408" s="206" t="s">
        <v>19</v>
      </c>
      <c r="N408" s="207" t="s">
        <v>44</v>
      </c>
      <c r="O408" s="86"/>
      <c r="P408" s="208">
        <f>O408*H408</f>
        <v>0</v>
      </c>
      <c r="Q408" s="208">
        <v>0</v>
      </c>
      <c r="R408" s="208">
        <f>Q408*H408</f>
        <v>0</v>
      </c>
      <c r="S408" s="208">
        <v>0.00044999999999999999</v>
      </c>
      <c r="T408" s="209">
        <f>S408*H408</f>
        <v>0.0018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0" t="s">
        <v>219</v>
      </c>
      <c r="AT408" s="210" t="s">
        <v>130</v>
      </c>
      <c r="AU408" s="210" t="s">
        <v>136</v>
      </c>
      <c r="AY408" s="19" t="s">
        <v>127</v>
      </c>
      <c r="BE408" s="211">
        <f>IF(N408="základní",J408,0)</f>
        <v>0</v>
      </c>
      <c r="BF408" s="211">
        <f>IF(N408="snížená",J408,0)</f>
        <v>0</v>
      </c>
      <c r="BG408" s="211">
        <f>IF(N408="zákl. přenesená",J408,0)</f>
        <v>0</v>
      </c>
      <c r="BH408" s="211">
        <f>IF(N408="sníž. přenesená",J408,0)</f>
        <v>0</v>
      </c>
      <c r="BI408" s="211">
        <f>IF(N408="nulová",J408,0)</f>
        <v>0</v>
      </c>
      <c r="BJ408" s="19" t="s">
        <v>136</v>
      </c>
      <c r="BK408" s="211">
        <f>ROUND(I408*H408,2)</f>
        <v>0</v>
      </c>
      <c r="BL408" s="19" t="s">
        <v>219</v>
      </c>
      <c r="BM408" s="210" t="s">
        <v>911</v>
      </c>
    </row>
    <row r="409" s="2" customFormat="1" ht="16.5" customHeight="1">
      <c r="A409" s="40"/>
      <c r="B409" s="41"/>
      <c r="C409" s="199" t="s">
        <v>912</v>
      </c>
      <c r="D409" s="199" t="s">
        <v>130</v>
      </c>
      <c r="E409" s="200" t="s">
        <v>913</v>
      </c>
      <c r="F409" s="201" t="s">
        <v>914</v>
      </c>
      <c r="G409" s="202" t="s">
        <v>238</v>
      </c>
      <c r="H409" s="203">
        <v>5</v>
      </c>
      <c r="I409" s="204"/>
      <c r="J409" s="205">
        <f>ROUND(I409*H409,2)</f>
        <v>0</v>
      </c>
      <c r="K409" s="201" t="s">
        <v>134</v>
      </c>
      <c r="L409" s="46"/>
      <c r="M409" s="206" t="s">
        <v>19</v>
      </c>
      <c r="N409" s="207" t="s">
        <v>44</v>
      </c>
      <c r="O409" s="86"/>
      <c r="P409" s="208">
        <f>O409*H409</f>
        <v>0</v>
      </c>
      <c r="Q409" s="208">
        <v>0</v>
      </c>
      <c r="R409" s="208">
        <f>Q409*H409</f>
        <v>0</v>
      </c>
      <c r="S409" s="208">
        <v>0.024</v>
      </c>
      <c r="T409" s="209">
        <f>S409*H409</f>
        <v>0.12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0" t="s">
        <v>219</v>
      </c>
      <c r="AT409" s="210" t="s">
        <v>130</v>
      </c>
      <c r="AU409" s="210" t="s">
        <v>136</v>
      </c>
      <c r="AY409" s="19" t="s">
        <v>127</v>
      </c>
      <c r="BE409" s="211">
        <f>IF(N409="základní",J409,0)</f>
        <v>0</v>
      </c>
      <c r="BF409" s="211">
        <f>IF(N409="snížená",J409,0)</f>
        <v>0</v>
      </c>
      <c r="BG409" s="211">
        <f>IF(N409="zákl. přenesená",J409,0)</f>
        <v>0</v>
      </c>
      <c r="BH409" s="211">
        <f>IF(N409="sníž. přenesená",J409,0)</f>
        <v>0</v>
      </c>
      <c r="BI409" s="211">
        <f>IF(N409="nulová",J409,0)</f>
        <v>0</v>
      </c>
      <c r="BJ409" s="19" t="s">
        <v>136</v>
      </c>
      <c r="BK409" s="211">
        <f>ROUND(I409*H409,2)</f>
        <v>0</v>
      </c>
      <c r="BL409" s="19" t="s">
        <v>219</v>
      </c>
      <c r="BM409" s="210" t="s">
        <v>915</v>
      </c>
    </row>
    <row r="410" s="2" customFormat="1">
      <c r="A410" s="40"/>
      <c r="B410" s="41"/>
      <c r="C410" s="42"/>
      <c r="D410" s="212" t="s">
        <v>138</v>
      </c>
      <c r="E410" s="42"/>
      <c r="F410" s="213" t="s">
        <v>916</v>
      </c>
      <c r="G410" s="42"/>
      <c r="H410" s="42"/>
      <c r="I410" s="214"/>
      <c r="J410" s="42"/>
      <c r="K410" s="42"/>
      <c r="L410" s="46"/>
      <c r="M410" s="215"/>
      <c r="N410" s="216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138</v>
      </c>
      <c r="AU410" s="19" t="s">
        <v>136</v>
      </c>
    </row>
    <row r="411" s="2" customFormat="1" ht="24.15" customHeight="1">
      <c r="A411" s="40"/>
      <c r="B411" s="41"/>
      <c r="C411" s="199" t="s">
        <v>917</v>
      </c>
      <c r="D411" s="199" t="s">
        <v>130</v>
      </c>
      <c r="E411" s="200" t="s">
        <v>918</v>
      </c>
      <c r="F411" s="201" t="s">
        <v>919</v>
      </c>
      <c r="G411" s="202" t="s">
        <v>238</v>
      </c>
      <c r="H411" s="203">
        <v>2</v>
      </c>
      <c r="I411" s="204"/>
      <c r="J411" s="205">
        <f>ROUND(I411*H411,2)</f>
        <v>0</v>
      </c>
      <c r="K411" s="201" t="s">
        <v>19</v>
      </c>
      <c r="L411" s="46"/>
      <c r="M411" s="206" t="s">
        <v>19</v>
      </c>
      <c r="N411" s="207" t="s">
        <v>44</v>
      </c>
      <c r="O411" s="86"/>
      <c r="P411" s="208">
        <f>O411*H411</f>
        <v>0</v>
      </c>
      <c r="Q411" s="208">
        <v>0</v>
      </c>
      <c r="R411" s="208">
        <f>Q411*H411</f>
        <v>0</v>
      </c>
      <c r="S411" s="208">
        <v>0</v>
      </c>
      <c r="T411" s="209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0" t="s">
        <v>219</v>
      </c>
      <c r="AT411" s="210" t="s">
        <v>130</v>
      </c>
      <c r="AU411" s="210" t="s">
        <v>136</v>
      </c>
      <c r="AY411" s="19" t="s">
        <v>127</v>
      </c>
      <c r="BE411" s="211">
        <f>IF(N411="základní",J411,0)</f>
        <v>0</v>
      </c>
      <c r="BF411" s="211">
        <f>IF(N411="snížená",J411,0)</f>
        <v>0</v>
      </c>
      <c r="BG411" s="211">
        <f>IF(N411="zákl. přenesená",J411,0)</f>
        <v>0</v>
      </c>
      <c r="BH411" s="211">
        <f>IF(N411="sníž. přenesená",J411,0)</f>
        <v>0</v>
      </c>
      <c r="BI411" s="211">
        <f>IF(N411="nulová",J411,0)</f>
        <v>0</v>
      </c>
      <c r="BJ411" s="19" t="s">
        <v>136</v>
      </c>
      <c r="BK411" s="211">
        <f>ROUND(I411*H411,2)</f>
        <v>0</v>
      </c>
      <c r="BL411" s="19" t="s">
        <v>219</v>
      </c>
      <c r="BM411" s="210" t="s">
        <v>920</v>
      </c>
    </row>
    <row r="412" s="2" customFormat="1" ht="16.5" customHeight="1">
      <c r="A412" s="40"/>
      <c r="B412" s="41"/>
      <c r="C412" s="251" t="s">
        <v>921</v>
      </c>
      <c r="D412" s="251" t="s">
        <v>242</v>
      </c>
      <c r="E412" s="252" t="s">
        <v>922</v>
      </c>
      <c r="F412" s="253" t="s">
        <v>923</v>
      </c>
      <c r="G412" s="254" t="s">
        <v>924</v>
      </c>
      <c r="H412" s="255">
        <v>2</v>
      </c>
      <c r="I412" s="256"/>
      <c r="J412" s="257">
        <f>ROUND(I412*H412,2)</f>
        <v>0</v>
      </c>
      <c r="K412" s="253" t="s">
        <v>19</v>
      </c>
      <c r="L412" s="258"/>
      <c r="M412" s="259" t="s">
        <v>19</v>
      </c>
      <c r="N412" s="260" t="s">
        <v>44</v>
      </c>
      <c r="O412" s="86"/>
      <c r="P412" s="208">
        <f>O412*H412</f>
        <v>0</v>
      </c>
      <c r="Q412" s="208">
        <v>0</v>
      </c>
      <c r="R412" s="208">
        <f>Q412*H412</f>
        <v>0</v>
      </c>
      <c r="S412" s="208">
        <v>0</v>
      </c>
      <c r="T412" s="209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0" t="s">
        <v>304</v>
      </c>
      <c r="AT412" s="210" t="s">
        <v>242</v>
      </c>
      <c r="AU412" s="210" t="s">
        <v>136</v>
      </c>
      <c r="AY412" s="19" t="s">
        <v>127</v>
      </c>
      <c r="BE412" s="211">
        <f>IF(N412="základní",J412,0)</f>
        <v>0</v>
      </c>
      <c r="BF412" s="211">
        <f>IF(N412="snížená",J412,0)</f>
        <v>0</v>
      </c>
      <c r="BG412" s="211">
        <f>IF(N412="zákl. přenesená",J412,0)</f>
        <v>0</v>
      </c>
      <c r="BH412" s="211">
        <f>IF(N412="sníž. přenesená",J412,0)</f>
        <v>0</v>
      </c>
      <c r="BI412" s="211">
        <f>IF(N412="nulová",J412,0)</f>
        <v>0</v>
      </c>
      <c r="BJ412" s="19" t="s">
        <v>136</v>
      </c>
      <c r="BK412" s="211">
        <f>ROUND(I412*H412,2)</f>
        <v>0</v>
      </c>
      <c r="BL412" s="19" t="s">
        <v>219</v>
      </c>
      <c r="BM412" s="210" t="s">
        <v>925</v>
      </c>
    </row>
    <row r="413" s="2" customFormat="1" ht="16.5" customHeight="1">
      <c r="A413" s="40"/>
      <c r="B413" s="41"/>
      <c r="C413" s="199" t="s">
        <v>926</v>
      </c>
      <c r="D413" s="199" t="s">
        <v>130</v>
      </c>
      <c r="E413" s="200" t="s">
        <v>927</v>
      </c>
      <c r="F413" s="201" t="s">
        <v>928</v>
      </c>
      <c r="G413" s="202" t="s">
        <v>238</v>
      </c>
      <c r="H413" s="203">
        <v>3</v>
      </c>
      <c r="I413" s="204"/>
      <c r="J413" s="205">
        <f>ROUND(I413*H413,2)</f>
        <v>0</v>
      </c>
      <c r="K413" s="201" t="s">
        <v>19</v>
      </c>
      <c r="L413" s="46"/>
      <c r="M413" s="206" t="s">
        <v>19</v>
      </c>
      <c r="N413" s="207" t="s">
        <v>44</v>
      </c>
      <c r="O413" s="86"/>
      <c r="P413" s="208">
        <f>O413*H413</f>
        <v>0</v>
      </c>
      <c r="Q413" s="208">
        <v>0</v>
      </c>
      <c r="R413" s="208">
        <f>Q413*H413</f>
        <v>0</v>
      </c>
      <c r="S413" s="208">
        <v>0</v>
      </c>
      <c r="T413" s="209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0" t="s">
        <v>219</v>
      </c>
      <c r="AT413" s="210" t="s">
        <v>130</v>
      </c>
      <c r="AU413" s="210" t="s">
        <v>136</v>
      </c>
      <c r="AY413" s="19" t="s">
        <v>127</v>
      </c>
      <c r="BE413" s="211">
        <f>IF(N413="základní",J413,0)</f>
        <v>0</v>
      </c>
      <c r="BF413" s="211">
        <f>IF(N413="snížená",J413,0)</f>
        <v>0</v>
      </c>
      <c r="BG413" s="211">
        <f>IF(N413="zákl. přenesená",J413,0)</f>
        <v>0</v>
      </c>
      <c r="BH413" s="211">
        <f>IF(N413="sníž. přenesená",J413,0)</f>
        <v>0</v>
      </c>
      <c r="BI413" s="211">
        <f>IF(N413="nulová",J413,0)</f>
        <v>0</v>
      </c>
      <c r="BJ413" s="19" t="s">
        <v>136</v>
      </c>
      <c r="BK413" s="211">
        <f>ROUND(I413*H413,2)</f>
        <v>0</v>
      </c>
      <c r="BL413" s="19" t="s">
        <v>219</v>
      </c>
      <c r="BM413" s="210" t="s">
        <v>929</v>
      </c>
    </row>
    <row r="414" s="2" customFormat="1" ht="16.5" customHeight="1">
      <c r="A414" s="40"/>
      <c r="B414" s="41"/>
      <c r="C414" s="251" t="s">
        <v>930</v>
      </c>
      <c r="D414" s="251" t="s">
        <v>242</v>
      </c>
      <c r="E414" s="252" t="s">
        <v>931</v>
      </c>
      <c r="F414" s="253" t="s">
        <v>932</v>
      </c>
      <c r="G414" s="254" t="s">
        <v>238</v>
      </c>
      <c r="H414" s="255">
        <v>2</v>
      </c>
      <c r="I414" s="256"/>
      <c r="J414" s="257">
        <f>ROUND(I414*H414,2)</f>
        <v>0</v>
      </c>
      <c r="K414" s="253" t="s">
        <v>134</v>
      </c>
      <c r="L414" s="258"/>
      <c r="M414" s="259" t="s">
        <v>19</v>
      </c>
      <c r="N414" s="260" t="s">
        <v>44</v>
      </c>
      <c r="O414" s="86"/>
      <c r="P414" s="208">
        <f>O414*H414</f>
        <v>0</v>
      </c>
      <c r="Q414" s="208">
        <v>0.00108</v>
      </c>
      <c r="R414" s="208">
        <f>Q414*H414</f>
        <v>0.00216</v>
      </c>
      <c r="S414" s="208">
        <v>0</v>
      </c>
      <c r="T414" s="209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0" t="s">
        <v>304</v>
      </c>
      <c r="AT414" s="210" t="s">
        <v>242</v>
      </c>
      <c r="AU414" s="210" t="s">
        <v>136</v>
      </c>
      <c r="AY414" s="19" t="s">
        <v>127</v>
      </c>
      <c r="BE414" s="211">
        <f>IF(N414="základní",J414,0)</f>
        <v>0</v>
      </c>
      <c r="BF414" s="211">
        <f>IF(N414="snížená",J414,0)</f>
        <v>0</v>
      </c>
      <c r="BG414" s="211">
        <f>IF(N414="zákl. přenesená",J414,0)</f>
        <v>0</v>
      </c>
      <c r="BH414" s="211">
        <f>IF(N414="sníž. přenesená",J414,0)</f>
        <v>0</v>
      </c>
      <c r="BI414" s="211">
        <f>IF(N414="nulová",J414,0)</f>
        <v>0</v>
      </c>
      <c r="BJ414" s="19" t="s">
        <v>136</v>
      </c>
      <c r="BK414" s="211">
        <f>ROUND(I414*H414,2)</f>
        <v>0</v>
      </c>
      <c r="BL414" s="19" t="s">
        <v>219</v>
      </c>
      <c r="BM414" s="210" t="s">
        <v>933</v>
      </c>
    </row>
    <row r="415" s="2" customFormat="1" ht="16.5" customHeight="1">
      <c r="A415" s="40"/>
      <c r="B415" s="41"/>
      <c r="C415" s="251" t="s">
        <v>934</v>
      </c>
      <c r="D415" s="251" t="s">
        <v>242</v>
      </c>
      <c r="E415" s="252" t="s">
        <v>935</v>
      </c>
      <c r="F415" s="253" t="s">
        <v>936</v>
      </c>
      <c r="G415" s="254" t="s">
        <v>238</v>
      </c>
      <c r="H415" s="255">
        <v>1</v>
      </c>
      <c r="I415" s="256"/>
      <c r="J415" s="257">
        <f>ROUND(I415*H415,2)</f>
        <v>0</v>
      </c>
      <c r="K415" s="253" t="s">
        <v>134</v>
      </c>
      <c r="L415" s="258"/>
      <c r="M415" s="259" t="s">
        <v>19</v>
      </c>
      <c r="N415" s="260" t="s">
        <v>44</v>
      </c>
      <c r="O415" s="86"/>
      <c r="P415" s="208">
        <f>O415*H415</f>
        <v>0</v>
      </c>
      <c r="Q415" s="208">
        <v>0.0018500000000000001</v>
      </c>
      <c r="R415" s="208">
        <f>Q415*H415</f>
        <v>0.0018500000000000001</v>
      </c>
      <c r="S415" s="208">
        <v>0</v>
      </c>
      <c r="T415" s="209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10" t="s">
        <v>304</v>
      </c>
      <c r="AT415" s="210" t="s">
        <v>242</v>
      </c>
      <c r="AU415" s="210" t="s">
        <v>136</v>
      </c>
      <c r="AY415" s="19" t="s">
        <v>127</v>
      </c>
      <c r="BE415" s="211">
        <f>IF(N415="základní",J415,0)</f>
        <v>0</v>
      </c>
      <c r="BF415" s="211">
        <f>IF(N415="snížená",J415,0)</f>
        <v>0</v>
      </c>
      <c r="BG415" s="211">
        <f>IF(N415="zákl. přenesená",J415,0)</f>
        <v>0</v>
      </c>
      <c r="BH415" s="211">
        <f>IF(N415="sníž. přenesená",J415,0)</f>
        <v>0</v>
      </c>
      <c r="BI415" s="211">
        <f>IF(N415="nulová",J415,0)</f>
        <v>0</v>
      </c>
      <c r="BJ415" s="19" t="s">
        <v>136</v>
      </c>
      <c r="BK415" s="211">
        <f>ROUND(I415*H415,2)</f>
        <v>0</v>
      </c>
      <c r="BL415" s="19" t="s">
        <v>219</v>
      </c>
      <c r="BM415" s="210" t="s">
        <v>937</v>
      </c>
    </row>
    <row r="416" s="2" customFormat="1" ht="16.5" customHeight="1">
      <c r="A416" s="40"/>
      <c r="B416" s="41"/>
      <c r="C416" s="199" t="s">
        <v>938</v>
      </c>
      <c r="D416" s="199" t="s">
        <v>130</v>
      </c>
      <c r="E416" s="200" t="s">
        <v>939</v>
      </c>
      <c r="F416" s="201" t="s">
        <v>940</v>
      </c>
      <c r="G416" s="202" t="s">
        <v>238</v>
      </c>
      <c r="H416" s="203">
        <v>1</v>
      </c>
      <c r="I416" s="204"/>
      <c r="J416" s="205">
        <f>ROUND(I416*H416,2)</f>
        <v>0</v>
      </c>
      <c r="K416" s="201" t="s">
        <v>19</v>
      </c>
      <c r="L416" s="46"/>
      <c r="M416" s="206" t="s">
        <v>19</v>
      </c>
      <c r="N416" s="207" t="s">
        <v>44</v>
      </c>
      <c r="O416" s="86"/>
      <c r="P416" s="208">
        <f>O416*H416</f>
        <v>0</v>
      </c>
      <c r="Q416" s="208">
        <v>0</v>
      </c>
      <c r="R416" s="208">
        <f>Q416*H416</f>
        <v>0</v>
      </c>
      <c r="S416" s="208">
        <v>0</v>
      </c>
      <c r="T416" s="209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0" t="s">
        <v>219</v>
      </c>
      <c r="AT416" s="210" t="s">
        <v>130</v>
      </c>
      <c r="AU416" s="210" t="s">
        <v>136</v>
      </c>
      <c r="AY416" s="19" t="s">
        <v>127</v>
      </c>
      <c r="BE416" s="211">
        <f>IF(N416="základní",J416,0)</f>
        <v>0</v>
      </c>
      <c r="BF416" s="211">
        <f>IF(N416="snížená",J416,0)</f>
        <v>0</v>
      </c>
      <c r="BG416" s="211">
        <f>IF(N416="zákl. přenesená",J416,0)</f>
        <v>0</v>
      </c>
      <c r="BH416" s="211">
        <f>IF(N416="sníž. přenesená",J416,0)</f>
        <v>0</v>
      </c>
      <c r="BI416" s="211">
        <f>IF(N416="nulová",J416,0)</f>
        <v>0</v>
      </c>
      <c r="BJ416" s="19" t="s">
        <v>136</v>
      </c>
      <c r="BK416" s="211">
        <f>ROUND(I416*H416,2)</f>
        <v>0</v>
      </c>
      <c r="BL416" s="19" t="s">
        <v>219</v>
      </c>
      <c r="BM416" s="210" t="s">
        <v>941</v>
      </c>
    </row>
    <row r="417" s="2" customFormat="1" ht="16.5" customHeight="1">
      <c r="A417" s="40"/>
      <c r="B417" s="41"/>
      <c r="C417" s="251" t="s">
        <v>942</v>
      </c>
      <c r="D417" s="251" t="s">
        <v>242</v>
      </c>
      <c r="E417" s="252" t="s">
        <v>943</v>
      </c>
      <c r="F417" s="253" t="s">
        <v>944</v>
      </c>
      <c r="G417" s="254" t="s">
        <v>238</v>
      </c>
      <c r="H417" s="255">
        <v>1</v>
      </c>
      <c r="I417" s="256"/>
      <c r="J417" s="257">
        <f>ROUND(I417*H417,2)</f>
        <v>0</v>
      </c>
      <c r="K417" s="253" t="s">
        <v>19</v>
      </c>
      <c r="L417" s="258"/>
      <c r="M417" s="259" t="s">
        <v>19</v>
      </c>
      <c r="N417" s="260" t="s">
        <v>44</v>
      </c>
      <c r="O417" s="86"/>
      <c r="P417" s="208">
        <f>O417*H417</f>
        <v>0</v>
      </c>
      <c r="Q417" s="208">
        <v>0</v>
      </c>
      <c r="R417" s="208">
        <f>Q417*H417</f>
        <v>0</v>
      </c>
      <c r="S417" s="208">
        <v>0</v>
      </c>
      <c r="T417" s="209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0" t="s">
        <v>304</v>
      </c>
      <c r="AT417" s="210" t="s">
        <v>242</v>
      </c>
      <c r="AU417" s="210" t="s">
        <v>136</v>
      </c>
      <c r="AY417" s="19" t="s">
        <v>127</v>
      </c>
      <c r="BE417" s="211">
        <f>IF(N417="základní",J417,0)</f>
        <v>0</v>
      </c>
      <c r="BF417" s="211">
        <f>IF(N417="snížená",J417,0)</f>
        <v>0</v>
      </c>
      <c r="BG417" s="211">
        <f>IF(N417="zákl. přenesená",J417,0)</f>
        <v>0</v>
      </c>
      <c r="BH417" s="211">
        <f>IF(N417="sníž. přenesená",J417,0)</f>
        <v>0</v>
      </c>
      <c r="BI417" s="211">
        <f>IF(N417="nulová",J417,0)</f>
        <v>0</v>
      </c>
      <c r="BJ417" s="19" t="s">
        <v>136</v>
      </c>
      <c r="BK417" s="211">
        <f>ROUND(I417*H417,2)</f>
        <v>0</v>
      </c>
      <c r="BL417" s="19" t="s">
        <v>219</v>
      </c>
      <c r="BM417" s="210" t="s">
        <v>945</v>
      </c>
    </row>
    <row r="418" s="2" customFormat="1" ht="21.75" customHeight="1">
      <c r="A418" s="40"/>
      <c r="B418" s="41"/>
      <c r="C418" s="199" t="s">
        <v>946</v>
      </c>
      <c r="D418" s="199" t="s">
        <v>130</v>
      </c>
      <c r="E418" s="200" t="s">
        <v>947</v>
      </c>
      <c r="F418" s="201" t="s">
        <v>948</v>
      </c>
      <c r="G418" s="202" t="s">
        <v>238</v>
      </c>
      <c r="H418" s="203">
        <v>1</v>
      </c>
      <c r="I418" s="204"/>
      <c r="J418" s="205">
        <f>ROUND(I418*H418,2)</f>
        <v>0</v>
      </c>
      <c r="K418" s="201" t="s">
        <v>134</v>
      </c>
      <c r="L418" s="46"/>
      <c r="M418" s="206" t="s">
        <v>19</v>
      </c>
      <c r="N418" s="207" t="s">
        <v>44</v>
      </c>
      <c r="O418" s="86"/>
      <c r="P418" s="208">
        <f>O418*H418</f>
        <v>0</v>
      </c>
      <c r="Q418" s="208">
        <v>0.00034000000000000002</v>
      </c>
      <c r="R418" s="208">
        <f>Q418*H418</f>
        <v>0.00034000000000000002</v>
      </c>
      <c r="S418" s="208">
        <v>0</v>
      </c>
      <c r="T418" s="209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0" t="s">
        <v>219</v>
      </c>
      <c r="AT418" s="210" t="s">
        <v>130</v>
      </c>
      <c r="AU418" s="210" t="s">
        <v>136</v>
      </c>
      <c r="AY418" s="19" t="s">
        <v>127</v>
      </c>
      <c r="BE418" s="211">
        <f>IF(N418="základní",J418,0)</f>
        <v>0</v>
      </c>
      <c r="BF418" s="211">
        <f>IF(N418="snížená",J418,0)</f>
        <v>0</v>
      </c>
      <c r="BG418" s="211">
        <f>IF(N418="zákl. přenesená",J418,0)</f>
        <v>0</v>
      </c>
      <c r="BH418" s="211">
        <f>IF(N418="sníž. přenesená",J418,0)</f>
        <v>0</v>
      </c>
      <c r="BI418" s="211">
        <f>IF(N418="nulová",J418,0)</f>
        <v>0</v>
      </c>
      <c r="BJ418" s="19" t="s">
        <v>136</v>
      </c>
      <c r="BK418" s="211">
        <f>ROUND(I418*H418,2)</f>
        <v>0</v>
      </c>
      <c r="BL418" s="19" t="s">
        <v>219</v>
      </c>
      <c r="BM418" s="210" t="s">
        <v>949</v>
      </c>
    </row>
    <row r="419" s="2" customFormat="1">
      <c r="A419" s="40"/>
      <c r="B419" s="41"/>
      <c r="C419" s="42"/>
      <c r="D419" s="212" t="s">
        <v>138</v>
      </c>
      <c r="E419" s="42"/>
      <c r="F419" s="213" t="s">
        <v>950</v>
      </c>
      <c r="G419" s="42"/>
      <c r="H419" s="42"/>
      <c r="I419" s="214"/>
      <c r="J419" s="42"/>
      <c r="K419" s="42"/>
      <c r="L419" s="46"/>
      <c r="M419" s="215"/>
      <c r="N419" s="216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138</v>
      </c>
      <c r="AU419" s="19" t="s">
        <v>136</v>
      </c>
    </row>
    <row r="420" s="2" customFormat="1" ht="16.5" customHeight="1">
      <c r="A420" s="40"/>
      <c r="B420" s="41"/>
      <c r="C420" s="199" t="s">
        <v>951</v>
      </c>
      <c r="D420" s="199" t="s">
        <v>130</v>
      </c>
      <c r="E420" s="200" t="s">
        <v>952</v>
      </c>
      <c r="F420" s="201" t="s">
        <v>953</v>
      </c>
      <c r="G420" s="202" t="s">
        <v>238</v>
      </c>
      <c r="H420" s="203">
        <v>1</v>
      </c>
      <c r="I420" s="204"/>
      <c r="J420" s="205">
        <f>ROUND(I420*H420,2)</f>
        <v>0</v>
      </c>
      <c r="K420" s="201" t="s">
        <v>134</v>
      </c>
      <c r="L420" s="46"/>
      <c r="M420" s="206" t="s">
        <v>19</v>
      </c>
      <c r="N420" s="207" t="s">
        <v>44</v>
      </c>
      <c r="O420" s="86"/>
      <c r="P420" s="208">
        <f>O420*H420</f>
        <v>0</v>
      </c>
      <c r="Q420" s="208">
        <v>0.00021000000000000001</v>
      </c>
      <c r="R420" s="208">
        <f>Q420*H420</f>
        <v>0.00021000000000000001</v>
      </c>
      <c r="S420" s="208">
        <v>0</v>
      </c>
      <c r="T420" s="209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0" t="s">
        <v>219</v>
      </c>
      <c r="AT420" s="210" t="s">
        <v>130</v>
      </c>
      <c r="AU420" s="210" t="s">
        <v>136</v>
      </c>
      <c r="AY420" s="19" t="s">
        <v>127</v>
      </c>
      <c r="BE420" s="211">
        <f>IF(N420="základní",J420,0)</f>
        <v>0</v>
      </c>
      <c r="BF420" s="211">
        <f>IF(N420="snížená",J420,0)</f>
        <v>0</v>
      </c>
      <c r="BG420" s="211">
        <f>IF(N420="zákl. přenesená",J420,0)</f>
        <v>0</v>
      </c>
      <c r="BH420" s="211">
        <f>IF(N420="sníž. přenesená",J420,0)</f>
        <v>0</v>
      </c>
      <c r="BI420" s="211">
        <f>IF(N420="nulová",J420,0)</f>
        <v>0</v>
      </c>
      <c r="BJ420" s="19" t="s">
        <v>136</v>
      </c>
      <c r="BK420" s="211">
        <f>ROUND(I420*H420,2)</f>
        <v>0</v>
      </c>
      <c r="BL420" s="19" t="s">
        <v>219</v>
      </c>
      <c r="BM420" s="210" t="s">
        <v>954</v>
      </c>
    </row>
    <row r="421" s="2" customFormat="1">
      <c r="A421" s="40"/>
      <c r="B421" s="41"/>
      <c r="C421" s="42"/>
      <c r="D421" s="212" t="s">
        <v>138</v>
      </c>
      <c r="E421" s="42"/>
      <c r="F421" s="213" t="s">
        <v>955</v>
      </c>
      <c r="G421" s="42"/>
      <c r="H421" s="42"/>
      <c r="I421" s="214"/>
      <c r="J421" s="42"/>
      <c r="K421" s="42"/>
      <c r="L421" s="46"/>
      <c r="M421" s="215"/>
      <c r="N421" s="216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138</v>
      </c>
      <c r="AU421" s="19" t="s">
        <v>136</v>
      </c>
    </row>
    <row r="422" s="2" customFormat="1" ht="24.15" customHeight="1">
      <c r="A422" s="40"/>
      <c r="B422" s="41"/>
      <c r="C422" s="199" t="s">
        <v>956</v>
      </c>
      <c r="D422" s="199" t="s">
        <v>130</v>
      </c>
      <c r="E422" s="200" t="s">
        <v>957</v>
      </c>
      <c r="F422" s="201" t="s">
        <v>958</v>
      </c>
      <c r="G422" s="202" t="s">
        <v>238</v>
      </c>
      <c r="H422" s="203">
        <v>1</v>
      </c>
      <c r="I422" s="204"/>
      <c r="J422" s="205">
        <f>ROUND(I422*H422,2)</f>
        <v>0</v>
      </c>
      <c r="K422" s="201" t="s">
        <v>134</v>
      </c>
      <c r="L422" s="46"/>
      <c r="M422" s="206" t="s">
        <v>19</v>
      </c>
      <c r="N422" s="207" t="s">
        <v>44</v>
      </c>
      <c r="O422" s="86"/>
      <c r="P422" s="208">
        <f>O422*H422</f>
        <v>0</v>
      </c>
      <c r="Q422" s="208">
        <v>0</v>
      </c>
      <c r="R422" s="208">
        <f>Q422*H422</f>
        <v>0</v>
      </c>
      <c r="S422" s="208">
        <v>0.17399999999999999</v>
      </c>
      <c r="T422" s="209">
        <f>S422*H422</f>
        <v>0.17399999999999999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0" t="s">
        <v>219</v>
      </c>
      <c r="AT422" s="210" t="s">
        <v>130</v>
      </c>
      <c r="AU422" s="210" t="s">
        <v>136</v>
      </c>
      <c r="AY422" s="19" t="s">
        <v>127</v>
      </c>
      <c r="BE422" s="211">
        <f>IF(N422="základní",J422,0)</f>
        <v>0</v>
      </c>
      <c r="BF422" s="211">
        <f>IF(N422="snížená",J422,0)</f>
        <v>0</v>
      </c>
      <c r="BG422" s="211">
        <f>IF(N422="zákl. přenesená",J422,0)</f>
        <v>0</v>
      </c>
      <c r="BH422" s="211">
        <f>IF(N422="sníž. přenesená",J422,0)</f>
        <v>0</v>
      </c>
      <c r="BI422" s="211">
        <f>IF(N422="nulová",J422,0)</f>
        <v>0</v>
      </c>
      <c r="BJ422" s="19" t="s">
        <v>136</v>
      </c>
      <c r="BK422" s="211">
        <f>ROUND(I422*H422,2)</f>
        <v>0</v>
      </c>
      <c r="BL422" s="19" t="s">
        <v>219</v>
      </c>
      <c r="BM422" s="210" t="s">
        <v>959</v>
      </c>
    </row>
    <row r="423" s="2" customFormat="1">
      <c r="A423" s="40"/>
      <c r="B423" s="41"/>
      <c r="C423" s="42"/>
      <c r="D423" s="212" t="s">
        <v>138</v>
      </c>
      <c r="E423" s="42"/>
      <c r="F423" s="213" t="s">
        <v>960</v>
      </c>
      <c r="G423" s="42"/>
      <c r="H423" s="42"/>
      <c r="I423" s="214"/>
      <c r="J423" s="42"/>
      <c r="K423" s="42"/>
      <c r="L423" s="46"/>
      <c r="M423" s="215"/>
      <c r="N423" s="216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138</v>
      </c>
      <c r="AU423" s="19" t="s">
        <v>136</v>
      </c>
    </row>
    <row r="424" s="2" customFormat="1" ht="16.5" customHeight="1">
      <c r="A424" s="40"/>
      <c r="B424" s="41"/>
      <c r="C424" s="199" t="s">
        <v>961</v>
      </c>
      <c r="D424" s="199" t="s">
        <v>130</v>
      </c>
      <c r="E424" s="200" t="s">
        <v>962</v>
      </c>
      <c r="F424" s="201" t="s">
        <v>963</v>
      </c>
      <c r="G424" s="202" t="s">
        <v>238</v>
      </c>
      <c r="H424" s="203">
        <v>1</v>
      </c>
      <c r="I424" s="204"/>
      <c r="J424" s="205">
        <f>ROUND(I424*H424,2)</f>
        <v>0</v>
      </c>
      <c r="K424" s="201" t="s">
        <v>19</v>
      </c>
      <c r="L424" s="46"/>
      <c r="M424" s="206" t="s">
        <v>19</v>
      </c>
      <c r="N424" s="207" t="s">
        <v>44</v>
      </c>
      <c r="O424" s="86"/>
      <c r="P424" s="208">
        <f>O424*H424</f>
        <v>0</v>
      </c>
      <c r="Q424" s="208">
        <v>0</v>
      </c>
      <c r="R424" s="208">
        <f>Q424*H424</f>
        <v>0</v>
      </c>
      <c r="S424" s="208">
        <v>0</v>
      </c>
      <c r="T424" s="209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0" t="s">
        <v>219</v>
      </c>
      <c r="AT424" s="210" t="s">
        <v>130</v>
      </c>
      <c r="AU424" s="210" t="s">
        <v>136</v>
      </c>
      <c r="AY424" s="19" t="s">
        <v>127</v>
      </c>
      <c r="BE424" s="211">
        <f>IF(N424="základní",J424,0)</f>
        <v>0</v>
      </c>
      <c r="BF424" s="211">
        <f>IF(N424="snížená",J424,0)</f>
        <v>0</v>
      </c>
      <c r="BG424" s="211">
        <f>IF(N424="zákl. přenesená",J424,0)</f>
        <v>0</v>
      </c>
      <c r="BH424" s="211">
        <f>IF(N424="sníž. přenesená",J424,0)</f>
        <v>0</v>
      </c>
      <c r="BI424" s="211">
        <f>IF(N424="nulová",J424,0)</f>
        <v>0</v>
      </c>
      <c r="BJ424" s="19" t="s">
        <v>136</v>
      </c>
      <c r="BK424" s="211">
        <f>ROUND(I424*H424,2)</f>
        <v>0</v>
      </c>
      <c r="BL424" s="19" t="s">
        <v>219</v>
      </c>
      <c r="BM424" s="210" t="s">
        <v>964</v>
      </c>
    </row>
    <row r="425" s="2" customFormat="1" ht="16.5" customHeight="1">
      <c r="A425" s="40"/>
      <c r="B425" s="41"/>
      <c r="C425" s="251" t="s">
        <v>965</v>
      </c>
      <c r="D425" s="251" t="s">
        <v>242</v>
      </c>
      <c r="E425" s="252" t="s">
        <v>966</v>
      </c>
      <c r="F425" s="253" t="s">
        <v>967</v>
      </c>
      <c r="G425" s="254" t="s">
        <v>238</v>
      </c>
      <c r="H425" s="255">
        <v>1</v>
      </c>
      <c r="I425" s="256"/>
      <c r="J425" s="257">
        <f>ROUND(I425*H425,2)</f>
        <v>0</v>
      </c>
      <c r="K425" s="253" t="s">
        <v>19</v>
      </c>
      <c r="L425" s="258"/>
      <c r="M425" s="259" t="s">
        <v>19</v>
      </c>
      <c r="N425" s="260" t="s">
        <v>44</v>
      </c>
      <c r="O425" s="86"/>
      <c r="P425" s="208">
        <f>O425*H425</f>
        <v>0</v>
      </c>
      <c r="Q425" s="208">
        <v>0</v>
      </c>
      <c r="R425" s="208">
        <f>Q425*H425</f>
        <v>0</v>
      </c>
      <c r="S425" s="208">
        <v>0</v>
      </c>
      <c r="T425" s="209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10" t="s">
        <v>304</v>
      </c>
      <c r="AT425" s="210" t="s">
        <v>242</v>
      </c>
      <c r="AU425" s="210" t="s">
        <v>136</v>
      </c>
      <c r="AY425" s="19" t="s">
        <v>127</v>
      </c>
      <c r="BE425" s="211">
        <f>IF(N425="základní",J425,0)</f>
        <v>0</v>
      </c>
      <c r="BF425" s="211">
        <f>IF(N425="snížená",J425,0)</f>
        <v>0</v>
      </c>
      <c r="BG425" s="211">
        <f>IF(N425="zákl. přenesená",J425,0)</f>
        <v>0</v>
      </c>
      <c r="BH425" s="211">
        <f>IF(N425="sníž. přenesená",J425,0)</f>
        <v>0</v>
      </c>
      <c r="BI425" s="211">
        <f>IF(N425="nulová",J425,0)</f>
        <v>0</v>
      </c>
      <c r="BJ425" s="19" t="s">
        <v>136</v>
      </c>
      <c r="BK425" s="211">
        <f>ROUND(I425*H425,2)</f>
        <v>0</v>
      </c>
      <c r="BL425" s="19" t="s">
        <v>219</v>
      </c>
      <c r="BM425" s="210" t="s">
        <v>968</v>
      </c>
    </row>
    <row r="426" s="2" customFormat="1" ht="16.5" customHeight="1">
      <c r="A426" s="40"/>
      <c r="B426" s="41"/>
      <c r="C426" s="199" t="s">
        <v>969</v>
      </c>
      <c r="D426" s="199" t="s">
        <v>130</v>
      </c>
      <c r="E426" s="200" t="s">
        <v>970</v>
      </c>
      <c r="F426" s="201" t="s">
        <v>971</v>
      </c>
      <c r="G426" s="202" t="s">
        <v>238</v>
      </c>
      <c r="H426" s="203">
        <v>1</v>
      </c>
      <c r="I426" s="204"/>
      <c r="J426" s="205">
        <f>ROUND(I426*H426,2)</f>
        <v>0</v>
      </c>
      <c r="K426" s="201" t="s">
        <v>134</v>
      </c>
      <c r="L426" s="46"/>
      <c r="M426" s="206" t="s">
        <v>19</v>
      </c>
      <c r="N426" s="207" t="s">
        <v>44</v>
      </c>
      <c r="O426" s="86"/>
      <c r="P426" s="208">
        <f>O426*H426</f>
        <v>0</v>
      </c>
      <c r="Q426" s="208">
        <v>0</v>
      </c>
      <c r="R426" s="208">
        <f>Q426*H426</f>
        <v>0</v>
      </c>
      <c r="S426" s="208">
        <v>0</v>
      </c>
      <c r="T426" s="209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0" t="s">
        <v>219</v>
      </c>
      <c r="AT426" s="210" t="s">
        <v>130</v>
      </c>
      <c r="AU426" s="210" t="s">
        <v>136</v>
      </c>
      <c r="AY426" s="19" t="s">
        <v>127</v>
      </c>
      <c r="BE426" s="211">
        <f>IF(N426="základní",J426,0)</f>
        <v>0</v>
      </c>
      <c r="BF426" s="211">
        <f>IF(N426="snížená",J426,0)</f>
        <v>0</v>
      </c>
      <c r="BG426" s="211">
        <f>IF(N426="zákl. přenesená",J426,0)</f>
        <v>0</v>
      </c>
      <c r="BH426" s="211">
        <f>IF(N426="sníž. přenesená",J426,0)</f>
        <v>0</v>
      </c>
      <c r="BI426" s="211">
        <f>IF(N426="nulová",J426,0)</f>
        <v>0</v>
      </c>
      <c r="BJ426" s="19" t="s">
        <v>136</v>
      </c>
      <c r="BK426" s="211">
        <f>ROUND(I426*H426,2)</f>
        <v>0</v>
      </c>
      <c r="BL426" s="19" t="s">
        <v>219</v>
      </c>
      <c r="BM426" s="210" t="s">
        <v>972</v>
      </c>
    </row>
    <row r="427" s="2" customFormat="1">
      <c r="A427" s="40"/>
      <c r="B427" s="41"/>
      <c r="C427" s="42"/>
      <c r="D427" s="212" t="s">
        <v>138</v>
      </c>
      <c r="E427" s="42"/>
      <c r="F427" s="213" t="s">
        <v>973</v>
      </c>
      <c r="G427" s="42"/>
      <c r="H427" s="42"/>
      <c r="I427" s="214"/>
      <c r="J427" s="42"/>
      <c r="K427" s="42"/>
      <c r="L427" s="46"/>
      <c r="M427" s="215"/>
      <c r="N427" s="216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138</v>
      </c>
      <c r="AU427" s="19" t="s">
        <v>136</v>
      </c>
    </row>
    <row r="428" s="2" customFormat="1" ht="16.5" customHeight="1">
      <c r="A428" s="40"/>
      <c r="B428" s="41"/>
      <c r="C428" s="251" t="s">
        <v>974</v>
      </c>
      <c r="D428" s="251" t="s">
        <v>242</v>
      </c>
      <c r="E428" s="252" t="s">
        <v>975</v>
      </c>
      <c r="F428" s="253" t="s">
        <v>976</v>
      </c>
      <c r="G428" s="254" t="s">
        <v>238</v>
      </c>
      <c r="H428" s="255">
        <v>1</v>
      </c>
      <c r="I428" s="256"/>
      <c r="J428" s="257">
        <f>ROUND(I428*H428,2)</f>
        <v>0</v>
      </c>
      <c r="K428" s="253" t="s">
        <v>134</v>
      </c>
      <c r="L428" s="258"/>
      <c r="M428" s="259" t="s">
        <v>19</v>
      </c>
      <c r="N428" s="260" t="s">
        <v>44</v>
      </c>
      <c r="O428" s="86"/>
      <c r="P428" s="208">
        <f>O428*H428</f>
        <v>0</v>
      </c>
      <c r="Q428" s="208">
        <v>0.064000000000000001</v>
      </c>
      <c r="R428" s="208">
        <f>Q428*H428</f>
        <v>0.064000000000000001</v>
      </c>
      <c r="S428" s="208">
        <v>0</v>
      </c>
      <c r="T428" s="209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10" t="s">
        <v>304</v>
      </c>
      <c r="AT428" s="210" t="s">
        <v>242</v>
      </c>
      <c r="AU428" s="210" t="s">
        <v>136</v>
      </c>
      <c r="AY428" s="19" t="s">
        <v>127</v>
      </c>
      <c r="BE428" s="211">
        <f>IF(N428="základní",J428,0)</f>
        <v>0</v>
      </c>
      <c r="BF428" s="211">
        <f>IF(N428="snížená",J428,0)</f>
        <v>0</v>
      </c>
      <c r="BG428" s="211">
        <f>IF(N428="zákl. přenesená",J428,0)</f>
        <v>0</v>
      </c>
      <c r="BH428" s="211">
        <f>IF(N428="sníž. přenesená",J428,0)</f>
        <v>0</v>
      </c>
      <c r="BI428" s="211">
        <f>IF(N428="nulová",J428,0)</f>
        <v>0</v>
      </c>
      <c r="BJ428" s="19" t="s">
        <v>136</v>
      </c>
      <c r="BK428" s="211">
        <f>ROUND(I428*H428,2)</f>
        <v>0</v>
      </c>
      <c r="BL428" s="19" t="s">
        <v>219</v>
      </c>
      <c r="BM428" s="210" t="s">
        <v>977</v>
      </c>
    </row>
    <row r="429" s="2" customFormat="1" ht="16.5" customHeight="1">
      <c r="A429" s="40"/>
      <c r="B429" s="41"/>
      <c r="C429" s="199" t="s">
        <v>978</v>
      </c>
      <c r="D429" s="199" t="s">
        <v>130</v>
      </c>
      <c r="E429" s="200" t="s">
        <v>979</v>
      </c>
      <c r="F429" s="201" t="s">
        <v>980</v>
      </c>
      <c r="G429" s="202" t="s">
        <v>238</v>
      </c>
      <c r="H429" s="203">
        <v>4</v>
      </c>
      <c r="I429" s="204"/>
      <c r="J429" s="205">
        <f>ROUND(I429*H429,2)</f>
        <v>0</v>
      </c>
      <c r="K429" s="201" t="s">
        <v>134</v>
      </c>
      <c r="L429" s="46"/>
      <c r="M429" s="206" t="s">
        <v>19</v>
      </c>
      <c r="N429" s="207" t="s">
        <v>44</v>
      </c>
      <c r="O429" s="86"/>
      <c r="P429" s="208">
        <f>O429*H429</f>
        <v>0</v>
      </c>
      <c r="Q429" s="208">
        <v>0</v>
      </c>
      <c r="R429" s="208">
        <f>Q429*H429</f>
        <v>0</v>
      </c>
      <c r="S429" s="208">
        <v>0.088099999999999998</v>
      </c>
      <c r="T429" s="209">
        <f>S429*H429</f>
        <v>0.35239999999999999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0" t="s">
        <v>219</v>
      </c>
      <c r="AT429" s="210" t="s">
        <v>130</v>
      </c>
      <c r="AU429" s="210" t="s">
        <v>136</v>
      </c>
      <c r="AY429" s="19" t="s">
        <v>127</v>
      </c>
      <c r="BE429" s="211">
        <f>IF(N429="základní",J429,0)</f>
        <v>0</v>
      </c>
      <c r="BF429" s="211">
        <f>IF(N429="snížená",J429,0)</f>
        <v>0</v>
      </c>
      <c r="BG429" s="211">
        <f>IF(N429="zákl. přenesená",J429,0)</f>
        <v>0</v>
      </c>
      <c r="BH429" s="211">
        <f>IF(N429="sníž. přenesená",J429,0)</f>
        <v>0</v>
      </c>
      <c r="BI429" s="211">
        <f>IF(N429="nulová",J429,0)</f>
        <v>0</v>
      </c>
      <c r="BJ429" s="19" t="s">
        <v>136</v>
      </c>
      <c r="BK429" s="211">
        <f>ROUND(I429*H429,2)</f>
        <v>0</v>
      </c>
      <c r="BL429" s="19" t="s">
        <v>219</v>
      </c>
      <c r="BM429" s="210" t="s">
        <v>981</v>
      </c>
    </row>
    <row r="430" s="2" customFormat="1">
      <c r="A430" s="40"/>
      <c r="B430" s="41"/>
      <c r="C430" s="42"/>
      <c r="D430" s="212" t="s">
        <v>138</v>
      </c>
      <c r="E430" s="42"/>
      <c r="F430" s="213" t="s">
        <v>982</v>
      </c>
      <c r="G430" s="42"/>
      <c r="H430" s="42"/>
      <c r="I430" s="214"/>
      <c r="J430" s="42"/>
      <c r="K430" s="42"/>
      <c r="L430" s="46"/>
      <c r="M430" s="215"/>
      <c r="N430" s="216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138</v>
      </c>
      <c r="AU430" s="19" t="s">
        <v>136</v>
      </c>
    </row>
    <row r="431" s="2" customFormat="1" ht="24.15" customHeight="1">
      <c r="A431" s="40"/>
      <c r="B431" s="41"/>
      <c r="C431" s="199" t="s">
        <v>983</v>
      </c>
      <c r="D431" s="199" t="s">
        <v>130</v>
      </c>
      <c r="E431" s="200" t="s">
        <v>984</v>
      </c>
      <c r="F431" s="201" t="s">
        <v>985</v>
      </c>
      <c r="G431" s="202" t="s">
        <v>399</v>
      </c>
      <c r="H431" s="261"/>
      <c r="I431" s="204"/>
      <c r="J431" s="205">
        <f>ROUND(I431*H431,2)</f>
        <v>0</v>
      </c>
      <c r="K431" s="201" t="s">
        <v>134</v>
      </c>
      <c r="L431" s="46"/>
      <c r="M431" s="206" t="s">
        <v>19</v>
      </c>
      <c r="N431" s="207" t="s">
        <v>44</v>
      </c>
      <c r="O431" s="86"/>
      <c r="P431" s="208">
        <f>O431*H431</f>
        <v>0</v>
      </c>
      <c r="Q431" s="208">
        <v>0</v>
      </c>
      <c r="R431" s="208">
        <f>Q431*H431</f>
        <v>0</v>
      </c>
      <c r="S431" s="208">
        <v>0</v>
      </c>
      <c r="T431" s="209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10" t="s">
        <v>219</v>
      </c>
      <c r="AT431" s="210" t="s">
        <v>130</v>
      </c>
      <c r="AU431" s="210" t="s">
        <v>136</v>
      </c>
      <c r="AY431" s="19" t="s">
        <v>127</v>
      </c>
      <c r="BE431" s="211">
        <f>IF(N431="základní",J431,0)</f>
        <v>0</v>
      </c>
      <c r="BF431" s="211">
        <f>IF(N431="snížená",J431,0)</f>
        <v>0</v>
      </c>
      <c r="BG431" s="211">
        <f>IF(N431="zákl. přenesená",J431,0)</f>
        <v>0</v>
      </c>
      <c r="BH431" s="211">
        <f>IF(N431="sníž. přenesená",J431,0)</f>
        <v>0</v>
      </c>
      <c r="BI431" s="211">
        <f>IF(N431="nulová",J431,0)</f>
        <v>0</v>
      </c>
      <c r="BJ431" s="19" t="s">
        <v>136</v>
      </c>
      <c r="BK431" s="211">
        <f>ROUND(I431*H431,2)</f>
        <v>0</v>
      </c>
      <c r="BL431" s="19" t="s">
        <v>219</v>
      </c>
      <c r="BM431" s="210" t="s">
        <v>986</v>
      </c>
    </row>
    <row r="432" s="2" customFormat="1">
      <c r="A432" s="40"/>
      <c r="B432" s="41"/>
      <c r="C432" s="42"/>
      <c r="D432" s="212" t="s">
        <v>138</v>
      </c>
      <c r="E432" s="42"/>
      <c r="F432" s="213" t="s">
        <v>987</v>
      </c>
      <c r="G432" s="42"/>
      <c r="H432" s="42"/>
      <c r="I432" s="214"/>
      <c r="J432" s="42"/>
      <c r="K432" s="42"/>
      <c r="L432" s="46"/>
      <c r="M432" s="215"/>
      <c r="N432" s="216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138</v>
      </c>
      <c r="AU432" s="19" t="s">
        <v>136</v>
      </c>
    </row>
    <row r="433" s="12" customFormat="1" ht="22.8" customHeight="1">
      <c r="A433" s="12"/>
      <c r="B433" s="183"/>
      <c r="C433" s="184"/>
      <c r="D433" s="185" t="s">
        <v>71</v>
      </c>
      <c r="E433" s="197" t="s">
        <v>988</v>
      </c>
      <c r="F433" s="197" t="s">
        <v>989</v>
      </c>
      <c r="G433" s="184"/>
      <c r="H433" s="184"/>
      <c r="I433" s="187"/>
      <c r="J433" s="198">
        <f>BK433</f>
        <v>0</v>
      </c>
      <c r="K433" s="184"/>
      <c r="L433" s="189"/>
      <c r="M433" s="190"/>
      <c r="N433" s="191"/>
      <c r="O433" s="191"/>
      <c r="P433" s="192">
        <f>SUM(P434:P437)</f>
        <v>0</v>
      </c>
      <c r="Q433" s="191"/>
      <c r="R433" s="192">
        <f>SUM(R434:R437)</f>
        <v>0</v>
      </c>
      <c r="S433" s="191"/>
      <c r="T433" s="193">
        <f>SUM(T434:T437)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194" t="s">
        <v>136</v>
      </c>
      <c r="AT433" s="195" t="s">
        <v>71</v>
      </c>
      <c r="AU433" s="195" t="s">
        <v>77</v>
      </c>
      <c r="AY433" s="194" t="s">
        <v>127</v>
      </c>
      <c r="BK433" s="196">
        <f>SUM(BK434:BK437)</f>
        <v>0</v>
      </c>
    </row>
    <row r="434" s="2" customFormat="1" ht="16.5" customHeight="1">
      <c r="A434" s="40"/>
      <c r="B434" s="41"/>
      <c r="C434" s="199" t="s">
        <v>990</v>
      </c>
      <c r="D434" s="199" t="s">
        <v>130</v>
      </c>
      <c r="E434" s="200" t="s">
        <v>991</v>
      </c>
      <c r="F434" s="201" t="s">
        <v>992</v>
      </c>
      <c r="G434" s="202" t="s">
        <v>238</v>
      </c>
      <c r="H434" s="203">
        <v>4</v>
      </c>
      <c r="I434" s="204"/>
      <c r="J434" s="205">
        <f>ROUND(I434*H434,2)</f>
        <v>0</v>
      </c>
      <c r="K434" s="201" t="s">
        <v>134</v>
      </c>
      <c r="L434" s="46"/>
      <c r="M434" s="206" t="s">
        <v>19</v>
      </c>
      <c r="N434" s="207" t="s">
        <v>44</v>
      </c>
      <c r="O434" s="86"/>
      <c r="P434" s="208">
        <f>O434*H434</f>
        <v>0</v>
      </c>
      <c r="Q434" s="208">
        <v>0</v>
      </c>
      <c r="R434" s="208">
        <f>Q434*H434</f>
        <v>0</v>
      </c>
      <c r="S434" s="208">
        <v>0</v>
      </c>
      <c r="T434" s="209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0" t="s">
        <v>219</v>
      </c>
      <c r="AT434" s="210" t="s">
        <v>130</v>
      </c>
      <c r="AU434" s="210" t="s">
        <v>136</v>
      </c>
      <c r="AY434" s="19" t="s">
        <v>127</v>
      </c>
      <c r="BE434" s="211">
        <f>IF(N434="základní",J434,0)</f>
        <v>0</v>
      </c>
      <c r="BF434" s="211">
        <f>IF(N434="snížená",J434,0)</f>
        <v>0</v>
      </c>
      <c r="BG434" s="211">
        <f>IF(N434="zákl. přenesená",J434,0)</f>
        <v>0</v>
      </c>
      <c r="BH434" s="211">
        <f>IF(N434="sníž. přenesená",J434,0)</f>
        <v>0</v>
      </c>
      <c r="BI434" s="211">
        <f>IF(N434="nulová",J434,0)</f>
        <v>0</v>
      </c>
      <c r="BJ434" s="19" t="s">
        <v>136</v>
      </c>
      <c r="BK434" s="211">
        <f>ROUND(I434*H434,2)</f>
        <v>0</v>
      </c>
      <c r="BL434" s="19" t="s">
        <v>219</v>
      </c>
      <c r="BM434" s="210" t="s">
        <v>993</v>
      </c>
    </row>
    <row r="435" s="2" customFormat="1">
      <c r="A435" s="40"/>
      <c r="B435" s="41"/>
      <c r="C435" s="42"/>
      <c r="D435" s="212" t="s">
        <v>138</v>
      </c>
      <c r="E435" s="42"/>
      <c r="F435" s="213" t="s">
        <v>994</v>
      </c>
      <c r="G435" s="42"/>
      <c r="H435" s="42"/>
      <c r="I435" s="214"/>
      <c r="J435" s="42"/>
      <c r="K435" s="42"/>
      <c r="L435" s="46"/>
      <c r="M435" s="215"/>
      <c r="N435" s="216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138</v>
      </c>
      <c r="AU435" s="19" t="s">
        <v>136</v>
      </c>
    </row>
    <row r="436" s="2" customFormat="1" ht="24.15" customHeight="1">
      <c r="A436" s="40"/>
      <c r="B436" s="41"/>
      <c r="C436" s="199" t="s">
        <v>995</v>
      </c>
      <c r="D436" s="199" t="s">
        <v>130</v>
      </c>
      <c r="E436" s="200" t="s">
        <v>996</v>
      </c>
      <c r="F436" s="201" t="s">
        <v>997</v>
      </c>
      <c r="G436" s="202" t="s">
        <v>399</v>
      </c>
      <c r="H436" s="261"/>
      <c r="I436" s="204"/>
      <c r="J436" s="205">
        <f>ROUND(I436*H436,2)</f>
        <v>0</v>
      </c>
      <c r="K436" s="201" t="s">
        <v>134</v>
      </c>
      <c r="L436" s="46"/>
      <c r="M436" s="206" t="s">
        <v>19</v>
      </c>
      <c r="N436" s="207" t="s">
        <v>44</v>
      </c>
      <c r="O436" s="86"/>
      <c r="P436" s="208">
        <f>O436*H436</f>
        <v>0</v>
      </c>
      <c r="Q436" s="208">
        <v>0</v>
      </c>
      <c r="R436" s="208">
        <f>Q436*H436</f>
        <v>0</v>
      </c>
      <c r="S436" s="208">
        <v>0</v>
      </c>
      <c r="T436" s="209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0" t="s">
        <v>219</v>
      </c>
      <c r="AT436" s="210" t="s">
        <v>130</v>
      </c>
      <c r="AU436" s="210" t="s">
        <v>136</v>
      </c>
      <c r="AY436" s="19" t="s">
        <v>127</v>
      </c>
      <c r="BE436" s="211">
        <f>IF(N436="základní",J436,0)</f>
        <v>0</v>
      </c>
      <c r="BF436" s="211">
        <f>IF(N436="snížená",J436,0)</f>
        <v>0</v>
      </c>
      <c r="BG436" s="211">
        <f>IF(N436="zákl. přenesená",J436,0)</f>
        <v>0</v>
      </c>
      <c r="BH436" s="211">
        <f>IF(N436="sníž. přenesená",J436,0)</f>
        <v>0</v>
      </c>
      <c r="BI436" s="211">
        <f>IF(N436="nulová",J436,0)</f>
        <v>0</v>
      </c>
      <c r="BJ436" s="19" t="s">
        <v>136</v>
      </c>
      <c r="BK436" s="211">
        <f>ROUND(I436*H436,2)</f>
        <v>0</v>
      </c>
      <c r="BL436" s="19" t="s">
        <v>219</v>
      </c>
      <c r="BM436" s="210" t="s">
        <v>998</v>
      </c>
    </row>
    <row r="437" s="2" customFormat="1">
      <c r="A437" s="40"/>
      <c r="B437" s="41"/>
      <c r="C437" s="42"/>
      <c r="D437" s="212" t="s">
        <v>138</v>
      </c>
      <c r="E437" s="42"/>
      <c r="F437" s="213" t="s">
        <v>999</v>
      </c>
      <c r="G437" s="42"/>
      <c r="H437" s="42"/>
      <c r="I437" s="214"/>
      <c r="J437" s="42"/>
      <c r="K437" s="42"/>
      <c r="L437" s="46"/>
      <c r="M437" s="215"/>
      <c r="N437" s="216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138</v>
      </c>
      <c r="AU437" s="19" t="s">
        <v>136</v>
      </c>
    </row>
    <row r="438" s="12" customFormat="1" ht="22.8" customHeight="1">
      <c r="A438" s="12"/>
      <c r="B438" s="183"/>
      <c r="C438" s="184"/>
      <c r="D438" s="185" t="s">
        <v>71</v>
      </c>
      <c r="E438" s="197" t="s">
        <v>1000</v>
      </c>
      <c r="F438" s="197" t="s">
        <v>1001</v>
      </c>
      <c r="G438" s="184"/>
      <c r="H438" s="184"/>
      <c r="I438" s="187"/>
      <c r="J438" s="198">
        <f>BK438</f>
        <v>0</v>
      </c>
      <c r="K438" s="184"/>
      <c r="L438" s="189"/>
      <c r="M438" s="190"/>
      <c r="N438" s="191"/>
      <c r="O438" s="191"/>
      <c r="P438" s="192">
        <f>SUM(P439:P459)</f>
        <v>0</v>
      </c>
      <c r="Q438" s="191"/>
      <c r="R438" s="192">
        <f>SUM(R439:R459)</f>
        <v>0.091680999999999985</v>
      </c>
      <c r="S438" s="191"/>
      <c r="T438" s="193">
        <f>SUM(T439:T459)</f>
        <v>0.15037799999999998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194" t="s">
        <v>136</v>
      </c>
      <c r="AT438" s="195" t="s">
        <v>71</v>
      </c>
      <c r="AU438" s="195" t="s">
        <v>77</v>
      </c>
      <c r="AY438" s="194" t="s">
        <v>127</v>
      </c>
      <c r="BK438" s="196">
        <f>SUM(BK439:BK459)</f>
        <v>0</v>
      </c>
    </row>
    <row r="439" s="2" customFormat="1" ht="16.5" customHeight="1">
      <c r="A439" s="40"/>
      <c r="B439" s="41"/>
      <c r="C439" s="199" t="s">
        <v>1002</v>
      </c>
      <c r="D439" s="199" t="s">
        <v>130</v>
      </c>
      <c r="E439" s="200" t="s">
        <v>1003</v>
      </c>
      <c r="F439" s="201" t="s">
        <v>1004</v>
      </c>
      <c r="G439" s="202" t="s">
        <v>133</v>
      </c>
      <c r="H439" s="203">
        <v>2.2999999999999998</v>
      </c>
      <c r="I439" s="204"/>
      <c r="J439" s="205">
        <f>ROUND(I439*H439,2)</f>
        <v>0</v>
      </c>
      <c r="K439" s="201" t="s">
        <v>19</v>
      </c>
      <c r="L439" s="46"/>
      <c r="M439" s="206" t="s">
        <v>19</v>
      </c>
      <c r="N439" s="207" t="s">
        <v>44</v>
      </c>
      <c r="O439" s="86"/>
      <c r="P439" s="208">
        <f>O439*H439</f>
        <v>0</v>
      </c>
      <c r="Q439" s="208">
        <v>0.00029999999999999997</v>
      </c>
      <c r="R439" s="208">
        <f>Q439*H439</f>
        <v>0.00068999999999999986</v>
      </c>
      <c r="S439" s="208">
        <v>0</v>
      </c>
      <c r="T439" s="209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0" t="s">
        <v>219</v>
      </c>
      <c r="AT439" s="210" t="s">
        <v>130</v>
      </c>
      <c r="AU439" s="210" t="s">
        <v>136</v>
      </c>
      <c r="AY439" s="19" t="s">
        <v>127</v>
      </c>
      <c r="BE439" s="211">
        <f>IF(N439="základní",J439,0)</f>
        <v>0</v>
      </c>
      <c r="BF439" s="211">
        <f>IF(N439="snížená",J439,0)</f>
        <v>0</v>
      </c>
      <c r="BG439" s="211">
        <f>IF(N439="zákl. přenesená",J439,0)</f>
        <v>0</v>
      </c>
      <c r="BH439" s="211">
        <f>IF(N439="sníž. přenesená",J439,0)</f>
        <v>0</v>
      </c>
      <c r="BI439" s="211">
        <f>IF(N439="nulová",J439,0)</f>
        <v>0</v>
      </c>
      <c r="BJ439" s="19" t="s">
        <v>136</v>
      </c>
      <c r="BK439" s="211">
        <f>ROUND(I439*H439,2)</f>
        <v>0</v>
      </c>
      <c r="BL439" s="19" t="s">
        <v>219</v>
      </c>
      <c r="BM439" s="210" t="s">
        <v>1005</v>
      </c>
    </row>
    <row r="440" s="13" customFormat="1">
      <c r="A440" s="13"/>
      <c r="B440" s="217"/>
      <c r="C440" s="218"/>
      <c r="D440" s="219" t="s">
        <v>140</v>
      </c>
      <c r="E440" s="220" t="s">
        <v>19</v>
      </c>
      <c r="F440" s="221" t="s">
        <v>1006</v>
      </c>
      <c r="G440" s="218"/>
      <c r="H440" s="222">
        <v>2.2999999999999998</v>
      </c>
      <c r="I440" s="223"/>
      <c r="J440" s="218"/>
      <c r="K440" s="218"/>
      <c r="L440" s="224"/>
      <c r="M440" s="225"/>
      <c r="N440" s="226"/>
      <c r="O440" s="226"/>
      <c r="P440" s="226"/>
      <c r="Q440" s="226"/>
      <c r="R440" s="226"/>
      <c r="S440" s="226"/>
      <c r="T440" s="227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28" t="s">
        <v>140</v>
      </c>
      <c r="AU440" s="228" t="s">
        <v>136</v>
      </c>
      <c r="AV440" s="13" t="s">
        <v>136</v>
      </c>
      <c r="AW440" s="13" t="s">
        <v>33</v>
      </c>
      <c r="AX440" s="13" t="s">
        <v>77</v>
      </c>
      <c r="AY440" s="228" t="s">
        <v>127</v>
      </c>
    </row>
    <row r="441" s="2" customFormat="1" ht="24.15" customHeight="1">
      <c r="A441" s="40"/>
      <c r="B441" s="41"/>
      <c r="C441" s="199" t="s">
        <v>1007</v>
      </c>
      <c r="D441" s="199" t="s">
        <v>130</v>
      </c>
      <c r="E441" s="200" t="s">
        <v>1008</v>
      </c>
      <c r="F441" s="201" t="s">
        <v>1009</v>
      </c>
      <c r="G441" s="202" t="s">
        <v>133</v>
      </c>
      <c r="H441" s="203">
        <v>2.2999999999999998</v>
      </c>
      <c r="I441" s="204"/>
      <c r="J441" s="205">
        <f>ROUND(I441*H441,2)</f>
        <v>0</v>
      </c>
      <c r="K441" s="201" t="s">
        <v>134</v>
      </c>
      <c r="L441" s="46"/>
      <c r="M441" s="206" t="s">
        <v>19</v>
      </c>
      <c r="N441" s="207" t="s">
        <v>44</v>
      </c>
      <c r="O441" s="86"/>
      <c r="P441" s="208">
        <f>O441*H441</f>
        <v>0</v>
      </c>
      <c r="Q441" s="208">
        <v>0.012</v>
      </c>
      <c r="R441" s="208">
        <f>Q441*H441</f>
        <v>0.0276</v>
      </c>
      <c r="S441" s="208">
        <v>0</v>
      </c>
      <c r="T441" s="209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0" t="s">
        <v>219</v>
      </c>
      <c r="AT441" s="210" t="s">
        <v>130</v>
      </c>
      <c r="AU441" s="210" t="s">
        <v>136</v>
      </c>
      <c r="AY441" s="19" t="s">
        <v>127</v>
      </c>
      <c r="BE441" s="211">
        <f>IF(N441="základní",J441,0)</f>
        <v>0</v>
      </c>
      <c r="BF441" s="211">
        <f>IF(N441="snížená",J441,0)</f>
        <v>0</v>
      </c>
      <c r="BG441" s="211">
        <f>IF(N441="zákl. přenesená",J441,0)</f>
        <v>0</v>
      </c>
      <c r="BH441" s="211">
        <f>IF(N441="sníž. přenesená",J441,0)</f>
        <v>0</v>
      </c>
      <c r="BI441" s="211">
        <f>IF(N441="nulová",J441,0)</f>
        <v>0</v>
      </c>
      <c r="BJ441" s="19" t="s">
        <v>136</v>
      </c>
      <c r="BK441" s="211">
        <f>ROUND(I441*H441,2)</f>
        <v>0</v>
      </c>
      <c r="BL441" s="19" t="s">
        <v>219</v>
      </c>
      <c r="BM441" s="210" t="s">
        <v>1010</v>
      </c>
    </row>
    <row r="442" s="2" customFormat="1">
      <c r="A442" s="40"/>
      <c r="B442" s="41"/>
      <c r="C442" s="42"/>
      <c r="D442" s="212" t="s">
        <v>138</v>
      </c>
      <c r="E442" s="42"/>
      <c r="F442" s="213" t="s">
        <v>1011</v>
      </c>
      <c r="G442" s="42"/>
      <c r="H442" s="42"/>
      <c r="I442" s="214"/>
      <c r="J442" s="42"/>
      <c r="K442" s="42"/>
      <c r="L442" s="46"/>
      <c r="M442" s="215"/>
      <c r="N442" s="216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138</v>
      </c>
      <c r="AU442" s="19" t="s">
        <v>136</v>
      </c>
    </row>
    <row r="443" s="2" customFormat="1" ht="16.5" customHeight="1">
      <c r="A443" s="40"/>
      <c r="B443" s="41"/>
      <c r="C443" s="199" t="s">
        <v>1012</v>
      </c>
      <c r="D443" s="199" t="s">
        <v>130</v>
      </c>
      <c r="E443" s="200" t="s">
        <v>1013</v>
      </c>
      <c r="F443" s="201" t="s">
        <v>1014</v>
      </c>
      <c r="G443" s="202" t="s">
        <v>133</v>
      </c>
      <c r="H443" s="203">
        <v>4.2599999999999998</v>
      </c>
      <c r="I443" s="204"/>
      <c r="J443" s="205">
        <f>ROUND(I443*H443,2)</f>
        <v>0</v>
      </c>
      <c r="K443" s="201" t="s">
        <v>134</v>
      </c>
      <c r="L443" s="46"/>
      <c r="M443" s="206" t="s">
        <v>19</v>
      </c>
      <c r="N443" s="207" t="s">
        <v>44</v>
      </c>
      <c r="O443" s="86"/>
      <c r="P443" s="208">
        <f>O443*H443</f>
        <v>0</v>
      </c>
      <c r="Q443" s="208">
        <v>0</v>
      </c>
      <c r="R443" s="208">
        <f>Q443*H443</f>
        <v>0</v>
      </c>
      <c r="S443" s="208">
        <v>0.035299999999999998</v>
      </c>
      <c r="T443" s="209">
        <f>S443*H443</f>
        <v>0.15037799999999998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0" t="s">
        <v>219</v>
      </c>
      <c r="AT443" s="210" t="s">
        <v>130</v>
      </c>
      <c r="AU443" s="210" t="s">
        <v>136</v>
      </c>
      <c r="AY443" s="19" t="s">
        <v>127</v>
      </c>
      <c r="BE443" s="211">
        <f>IF(N443="základní",J443,0)</f>
        <v>0</v>
      </c>
      <c r="BF443" s="211">
        <f>IF(N443="snížená",J443,0)</f>
        <v>0</v>
      </c>
      <c r="BG443" s="211">
        <f>IF(N443="zákl. přenesená",J443,0)</f>
        <v>0</v>
      </c>
      <c r="BH443" s="211">
        <f>IF(N443="sníž. přenesená",J443,0)</f>
        <v>0</v>
      </c>
      <c r="BI443" s="211">
        <f>IF(N443="nulová",J443,0)</f>
        <v>0</v>
      </c>
      <c r="BJ443" s="19" t="s">
        <v>136</v>
      </c>
      <c r="BK443" s="211">
        <f>ROUND(I443*H443,2)</f>
        <v>0</v>
      </c>
      <c r="BL443" s="19" t="s">
        <v>219</v>
      </c>
      <c r="BM443" s="210" t="s">
        <v>1015</v>
      </c>
    </row>
    <row r="444" s="2" customFormat="1">
      <c r="A444" s="40"/>
      <c r="B444" s="41"/>
      <c r="C444" s="42"/>
      <c r="D444" s="212" t="s">
        <v>138</v>
      </c>
      <c r="E444" s="42"/>
      <c r="F444" s="213" t="s">
        <v>1016</v>
      </c>
      <c r="G444" s="42"/>
      <c r="H444" s="42"/>
      <c r="I444" s="214"/>
      <c r="J444" s="42"/>
      <c r="K444" s="42"/>
      <c r="L444" s="46"/>
      <c r="M444" s="215"/>
      <c r="N444" s="216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138</v>
      </c>
      <c r="AU444" s="19" t="s">
        <v>136</v>
      </c>
    </row>
    <row r="445" s="13" customFormat="1">
      <c r="A445" s="13"/>
      <c r="B445" s="217"/>
      <c r="C445" s="218"/>
      <c r="D445" s="219" t="s">
        <v>140</v>
      </c>
      <c r="E445" s="220" t="s">
        <v>19</v>
      </c>
      <c r="F445" s="221" t="s">
        <v>1017</v>
      </c>
      <c r="G445" s="218"/>
      <c r="H445" s="222">
        <v>4.2599999999999998</v>
      </c>
      <c r="I445" s="223"/>
      <c r="J445" s="218"/>
      <c r="K445" s="218"/>
      <c r="L445" s="224"/>
      <c r="M445" s="225"/>
      <c r="N445" s="226"/>
      <c r="O445" s="226"/>
      <c r="P445" s="226"/>
      <c r="Q445" s="226"/>
      <c r="R445" s="226"/>
      <c r="S445" s="226"/>
      <c r="T445" s="227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28" t="s">
        <v>140</v>
      </c>
      <c r="AU445" s="228" t="s">
        <v>136</v>
      </c>
      <c r="AV445" s="13" t="s">
        <v>136</v>
      </c>
      <c r="AW445" s="13" t="s">
        <v>33</v>
      </c>
      <c r="AX445" s="13" t="s">
        <v>72</v>
      </c>
      <c r="AY445" s="228" t="s">
        <v>127</v>
      </c>
    </row>
    <row r="446" s="15" customFormat="1">
      <c r="A446" s="15"/>
      <c r="B446" s="240"/>
      <c r="C446" s="241"/>
      <c r="D446" s="219" t="s">
        <v>140</v>
      </c>
      <c r="E446" s="242" t="s">
        <v>19</v>
      </c>
      <c r="F446" s="243" t="s">
        <v>149</v>
      </c>
      <c r="G446" s="241"/>
      <c r="H446" s="244">
        <v>4.2599999999999998</v>
      </c>
      <c r="I446" s="245"/>
      <c r="J446" s="241"/>
      <c r="K446" s="241"/>
      <c r="L446" s="246"/>
      <c r="M446" s="247"/>
      <c r="N446" s="248"/>
      <c r="O446" s="248"/>
      <c r="P446" s="248"/>
      <c r="Q446" s="248"/>
      <c r="R446" s="248"/>
      <c r="S446" s="248"/>
      <c r="T446" s="249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50" t="s">
        <v>140</v>
      </c>
      <c r="AU446" s="250" t="s">
        <v>136</v>
      </c>
      <c r="AV446" s="15" t="s">
        <v>135</v>
      </c>
      <c r="AW446" s="15" t="s">
        <v>33</v>
      </c>
      <c r="AX446" s="15" t="s">
        <v>77</v>
      </c>
      <c r="AY446" s="250" t="s">
        <v>127</v>
      </c>
    </row>
    <row r="447" s="2" customFormat="1" ht="24.15" customHeight="1">
      <c r="A447" s="40"/>
      <c r="B447" s="41"/>
      <c r="C447" s="199" t="s">
        <v>1018</v>
      </c>
      <c r="D447" s="199" t="s">
        <v>130</v>
      </c>
      <c r="E447" s="200" t="s">
        <v>1019</v>
      </c>
      <c r="F447" s="201" t="s">
        <v>1020</v>
      </c>
      <c r="G447" s="202" t="s">
        <v>133</v>
      </c>
      <c r="H447" s="203">
        <v>2.2999999999999998</v>
      </c>
      <c r="I447" s="204"/>
      <c r="J447" s="205">
        <f>ROUND(I447*H447,2)</f>
        <v>0</v>
      </c>
      <c r="K447" s="201" t="s">
        <v>134</v>
      </c>
      <c r="L447" s="46"/>
      <c r="M447" s="206" t="s">
        <v>19</v>
      </c>
      <c r="N447" s="207" t="s">
        <v>44</v>
      </c>
      <c r="O447" s="86"/>
      <c r="P447" s="208">
        <f>O447*H447</f>
        <v>0</v>
      </c>
      <c r="Q447" s="208">
        <v>0.0060000000000000001</v>
      </c>
      <c r="R447" s="208">
        <f>Q447*H447</f>
        <v>0.0138</v>
      </c>
      <c r="S447" s="208">
        <v>0</v>
      </c>
      <c r="T447" s="209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0" t="s">
        <v>219</v>
      </c>
      <c r="AT447" s="210" t="s">
        <v>130</v>
      </c>
      <c r="AU447" s="210" t="s">
        <v>136</v>
      </c>
      <c r="AY447" s="19" t="s">
        <v>127</v>
      </c>
      <c r="BE447" s="211">
        <f>IF(N447="základní",J447,0)</f>
        <v>0</v>
      </c>
      <c r="BF447" s="211">
        <f>IF(N447="snížená",J447,0)</f>
        <v>0</v>
      </c>
      <c r="BG447" s="211">
        <f>IF(N447="zákl. přenesená",J447,0)</f>
        <v>0</v>
      </c>
      <c r="BH447" s="211">
        <f>IF(N447="sníž. přenesená",J447,0)</f>
        <v>0</v>
      </c>
      <c r="BI447" s="211">
        <f>IF(N447="nulová",J447,0)</f>
        <v>0</v>
      </c>
      <c r="BJ447" s="19" t="s">
        <v>136</v>
      </c>
      <c r="BK447" s="211">
        <f>ROUND(I447*H447,2)</f>
        <v>0</v>
      </c>
      <c r="BL447" s="19" t="s">
        <v>219</v>
      </c>
      <c r="BM447" s="210" t="s">
        <v>1021</v>
      </c>
    </row>
    <row r="448" s="2" customFormat="1">
      <c r="A448" s="40"/>
      <c r="B448" s="41"/>
      <c r="C448" s="42"/>
      <c r="D448" s="212" t="s">
        <v>138</v>
      </c>
      <c r="E448" s="42"/>
      <c r="F448" s="213" t="s">
        <v>1022</v>
      </c>
      <c r="G448" s="42"/>
      <c r="H448" s="42"/>
      <c r="I448" s="214"/>
      <c r="J448" s="42"/>
      <c r="K448" s="42"/>
      <c r="L448" s="46"/>
      <c r="M448" s="215"/>
      <c r="N448" s="216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138</v>
      </c>
      <c r="AU448" s="19" t="s">
        <v>136</v>
      </c>
    </row>
    <row r="449" s="2" customFormat="1" ht="16.5" customHeight="1">
      <c r="A449" s="40"/>
      <c r="B449" s="41"/>
      <c r="C449" s="251" t="s">
        <v>1023</v>
      </c>
      <c r="D449" s="251" t="s">
        <v>242</v>
      </c>
      <c r="E449" s="252" t="s">
        <v>1024</v>
      </c>
      <c r="F449" s="253" t="s">
        <v>1025</v>
      </c>
      <c r="G449" s="254" t="s">
        <v>133</v>
      </c>
      <c r="H449" s="255">
        <v>2.5299999999999998</v>
      </c>
      <c r="I449" s="256"/>
      <c r="J449" s="257">
        <f>ROUND(I449*H449,2)</f>
        <v>0</v>
      </c>
      <c r="K449" s="253" t="s">
        <v>19</v>
      </c>
      <c r="L449" s="258"/>
      <c r="M449" s="259" t="s">
        <v>19</v>
      </c>
      <c r="N449" s="260" t="s">
        <v>44</v>
      </c>
      <c r="O449" s="86"/>
      <c r="P449" s="208">
        <f>O449*H449</f>
        <v>0</v>
      </c>
      <c r="Q449" s="208">
        <v>0.019199999999999998</v>
      </c>
      <c r="R449" s="208">
        <f>Q449*H449</f>
        <v>0.048575999999999994</v>
      </c>
      <c r="S449" s="208">
        <v>0</v>
      </c>
      <c r="T449" s="209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0" t="s">
        <v>304</v>
      </c>
      <c r="AT449" s="210" t="s">
        <v>242</v>
      </c>
      <c r="AU449" s="210" t="s">
        <v>136</v>
      </c>
      <c r="AY449" s="19" t="s">
        <v>127</v>
      </c>
      <c r="BE449" s="211">
        <f>IF(N449="základní",J449,0)</f>
        <v>0</v>
      </c>
      <c r="BF449" s="211">
        <f>IF(N449="snížená",J449,0)</f>
        <v>0</v>
      </c>
      <c r="BG449" s="211">
        <f>IF(N449="zákl. přenesená",J449,0)</f>
        <v>0</v>
      </c>
      <c r="BH449" s="211">
        <f>IF(N449="sníž. přenesená",J449,0)</f>
        <v>0</v>
      </c>
      <c r="BI449" s="211">
        <f>IF(N449="nulová",J449,0)</f>
        <v>0</v>
      </c>
      <c r="BJ449" s="19" t="s">
        <v>136</v>
      </c>
      <c r="BK449" s="211">
        <f>ROUND(I449*H449,2)</f>
        <v>0</v>
      </c>
      <c r="BL449" s="19" t="s">
        <v>219</v>
      </c>
      <c r="BM449" s="210" t="s">
        <v>1026</v>
      </c>
    </row>
    <row r="450" s="13" customFormat="1">
      <c r="A450" s="13"/>
      <c r="B450" s="217"/>
      <c r="C450" s="218"/>
      <c r="D450" s="219" t="s">
        <v>140</v>
      </c>
      <c r="E450" s="220" t="s">
        <v>19</v>
      </c>
      <c r="F450" s="221" t="s">
        <v>1027</v>
      </c>
      <c r="G450" s="218"/>
      <c r="H450" s="222">
        <v>2.5299999999999998</v>
      </c>
      <c r="I450" s="223"/>
      <c r="J450" s="218"/>
      <c r="K450" s="218"/>
      <c r="L450" s="224"/>
      <c r="M450" s="225"/>
      <c r="N450" s="226"/>
      <c r="O450" s="226"/>
      <c r="P450" s="226"/>
      <c r="Q450" s="226"/>
      <c r="R450" s="226"/>
      <c r="S450" s="226"/>
      <c r="T450" s="227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28" t="s">
        <v>140</v>
      </c>
      <c r="AU450" s="228" t="s">
        <v>136</v>
      </c>
      <c r="AV450" s="13" t="s">
        <v>136</v>
      </c>
      <c r="AW450" s="13" t="s">
        <v>33</v>
      </c>
      <c r="AX450" s="13" t="s">
        <v>72</v>
      </c>
      <c r="AY450" s="228" t="s">
        <v>127</v>
      </c>
    </row>
    <row r="451" s="15" customFormat="1">
      <c r="A451" s="15"/>
      <c r="B451" s="240"/>
      <c r="C451" s="241"/>
      <c r="D451" s="219" t="s">
        <v>140</v>
      </c>
      <c r="E451" s="242" t="s">
        <v>19</v>
      </c>
      <c r="F451" s="243" t="s">
        <v>149</v>
      </c>
      <c r="G451" s="241"/>
      <c r="H451" s="244">
        <v>2.5299999999999998</v>
      </c>
      <c r="I451" s="245"/>
      <c r="J451" s="241"/>
      <c r="K451" s="241"/>
      <c r="L451" s="246"/>
      <c r="M451" s="247"/>
      <c r="N451" s="248"/>
      <c r="O451" s="248"/>
      <c r="P451" s="248"/>
      <c r="Q451" s="248"/>
      <c r="R451" s="248"/>
      <c r="S451" s="248"/>
      <c r="T451" s="249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50" t="s">
        <v>140</v>
      </c>
      <c r="AU451" s="250" t="s">
        <v>136</v>
      </c>
      <c r="AV451" s="15" t="s">
        <v>135</v>
      </c>
      <c r="AW451" s="15" t="s">
        <v>33</v>
      </c>
      <c r="AX451" s="15" t="s">
        <v>77</v>
      </c>
      <c r="AY451" s="250" t="s">
        <v>127</v>
      </c>
    </row>
    <row r="452" s="2" customFormat="1" ht="21.75" customHeight="1">
      <c r="A452" s="40"/>
      <c r="B452" s="41"/>
      <c r="C452" s="199" t="s">
        <v>1028</v>
      </c>
      <c r="D452" s="199" t="s">
        <v>130</v>
      </c>
      <c r="E452" s="200" t="s">
        <v>1029</v>
      </c>
      <c r="F452" s="201" t="s">
        <v>1030</v>
      </c>
      <c r="G452" s="202" t="s">
        <v>133</v>
      </c>
      <c r="H452" s="203">
        <v>2.2999999999999998</v>
      </c>
      <c r="I452" s="204"/>
      <c r="J452" s="205">
        <f>ROUND(I452*H452,2)</f>
        <v>0</v>
      </c>
      <c r="K452" s="201" t="s">
        <v>19</v>
      </c>
      <c r="L452" s="46"/>
      <c r="M452" s="206" t="s">
        <v>19</v>
      </c>
      <c r="N452" s="207" t="s">
        <v>44</v>
      </c>
      <c r="O452" s="86"/>
      <c r="P452" s="208">
        <f>O452*H452</f>
        <v>0</v>
      </c>
      <c r="Q452" s="208">
        <v>0</v>
      </c>
      <c r="R452" s="208">
        <f>Q452*H452</f>
        <v>0</v>
      </c>
      <c r="S452" s="208">
        <v>0</v>
      </c>
      <c r="T452" s="209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0" t="s">
        <v>219</v>
      </c>
      <c r="AT452" s="210" t="s">
        <v>130</v>
      </c>
      <c r="AU452" s="210" t="s">
        <v>136</v>
      </c>
      <c r="AY452" s="19" t="s">
        <v>127</v>
      </c>
      <c r="BE452" s="211">
        <f>IF(N452="základní",J452,0)</f>
        <v>0</v>
      </c>
      <c r="BF452" s="211">
        <f>IF(N452="snížená",J452,0)</f>
        <v>0</v>
      </c>
      <c r="BG452" s="211">
        <f>IF(N452="zákl. přenesená",J452,0)</f>
        <v>0</v>
      </c>
      <c r="BH452" s="211">
        <f>IF(N452="sníž. přenesená",J452,0)</f>
        <v>0</v>
      </c>
      <c r="BI452" s="211">
        <f>IF(N452="nulová",J452,0)</f>
        <v>0</v>
      </c>
      <c r="BJ452" s="19" t="s">
        <v>136</v>
      </c>
      <c r="BK452" s="211">
        <f>ROUND(I452*H452,2)</f>
        <v>0</v>
      </c>
      <c r="BL452" s="19" t="s">
        <v>219</v>
      </c>
      <c r="BM452" s="210" t="s">
        <v>1031</v>
      </c>
    </row>
    <row r="453" s="2" customFormat="1" ht="21.75" customHeight="1">
      <c r="A453" s="40"/>
      <c r="B453" s="41"/>
      <c r="C453" s="199" t="s">
        <v>1032</v>
      </c>
      <c r="D453" s="199" t="s">
        <v>130</v>
      </c>
      <c r="E453" s="200" t="s">
        <v>1033</v>
      </c>
      <c r="F453" s="201" t="s">
        <v>1034</v>
      </c>
      <c r="G453" s="202" t="s">
        <v>133</v>
      </c>
      <c r="H453" s="203">
        <v>2.2999999999999998</v>
      </c>
      <c r="I453" s="204"/>
      <c r="J453" s="205">
        <f>ROUND(I453*H453,2)</f>
        <v>0</v>
      </c>
      <c r="K453" s="201" t="s">
        <v>19</v>
      </c>
      <c r="L453" s="46"/>
      <c r="M453" s="206" t="s">
        <v>19</v>
      </c>
      <c r="N453" s="207" t="s">
        <v>44</v>
      </c>
      <c r="O453" s="86"/>
      <c r="P453" s="208">
        <f>O453*H453</f>
        <v>0</v>
      </c>
      <c r="Q453" s="208">
        <v>0</v>
      </c>
      <c r="R453" s="208">
        <f>Q453*H453</f>
        <v>0</v>
      </c>
      <c r="S453" s="208">
        <v>0</v>
      </c>
      <c r="T453" s="209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10" t="s">
        <v>219</v>
      </c>
      <c r="AT453" s="210" t="s">
        <v>130</v>
      </c>
      <c r="AU453" s="210" t="s">
        <v>136</v>
      </c>
      <c r="AY453" s="19" t="s">
        <v>127</v>
      </c>
      <c r="BE453" s="211">
        <f>IF(N453="základní",J453,0)</f>
        <v>0</v>
      </c>
      <c r="BF453" s="211">
        <f>IF(N453="snížená",J453,0)</f>
        <v>0</v>
      </c>
      <c r="BG453" s="211">
        <f>IF(N453="zákl. přenesená",J453,0)</f>
        <v>0</v>
      </c>
      <c r="BH453" s="211">
        <f>IF(N453="sníž. přenesená",J453,0)</f>
        <v>0</v>
      </c>
      <c r="BI453" s="211">
        <f>IF(N453="nulová",J453,0)</f>
        <v>0</v>
      </c>
      <c r="BJ453" s="19" t="s">
        <v>136</v>
      </c>
      <c r="BK453" s="211">
        <f>ROUND(I453*H453,2)</f>
        <v>0</v>
      </c>
      <c r="BL453" s="19" t="s">
        <v>219</v>
      </c>
      <c r="BM453" s="210" t="s">
        <v>1035</v>
      </c>
    </row>
    <row r="454" s="2" customFormat="1" ht="16.5" customHeight="1">
      <c r="A454" s="40"/>
      <c r="B454" s="41"/>
      <c r="C454" s="199" t="s">
        <v>1036</v>
      </c>
      <c r="D454" s="199" t="s">
        <v>130</v>
      </c>
      <c r="E454" s="200" t="s">
        <v>1037</v>
      </c>
      <c r="F454" s="201" t="s">
        <v>1038</v>
      </c>
      <c r="G454" s="202" t="s">
        <v>152</v>
      </c>
      <c r="H454" s="203">
        <v>10</v>
      </c>
      <c r="I454" s="204"/>
      <c r="J454" s="205">
        <f>ROUND(I454*H454,2)</f>
        <v>0</v>
      </c>
      <c r="K454" s="201" t="s">
        <v>134</v>
      </c>
      <c r="L454" s="46"/>
      <c r="M454" s="206" t="s">
        <v>19</v>
      </c>
      <c r="N454" s="207" t="s">
        <v>44</v>
      </c>
      <c r="O454" s="86"/>
      <c r="P454" s="208">
        <f>O454*H454</f>
        <v>0</v>
      </c>
      <c r="Q454" s="208">
        <v>9.0000000000000006E-05</v>
      </c>
      <c r="R454" s="208">
        <f>Q454*H454</f>
        <v>0.00090000000000000008</v>
      </c>
      <c r="S454" s="208">
        <v>0</v>
      </c>
      <c r="T454" s="209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0" t="s">
        <v>219</v>
      </c>
      <c r="AT454" s="210" t="s">
        <v>130</v>
      </c>
      <c r="AU454" s="210" t="s">
        <v>136</v>
      </c>
      <c r="AY454" s="19" t="s">
        <v>127</v>
      </c>
      <c r="BE454" s="211">
        <f>IF(N454="základní",J454,0)</f>
        <v>0</v>
      </c>
      <c r="BF454" s="211">
        <f>IF(N454="snížená",J454,0)</f>
        <v>0</v>
      </c>
      <c r="BG454" s="211">
        <f>IF(N454="zákl. přenesená",J454,0)</f>
        <v>0</v>
      </c>
      <c r="BH454" s="211">
        <f>IF(N454="sníž. přenesená",J454,0)</f>
        <v>0</v>
      </c>
      <c r="BI454" s="211">
        <f>IF(N454="nulová",J454,0)</f>
        <v>0</v>
      </c>
      <c r="BJ454" s="19" t="s">
        <v>136</v>
      </c>
      <c r="BK454" s="211">
        <f>ROUND(I454*H454,2)</f>
        <v>0</v>
      </c>
      <c r="BL454" s="19" t="s">
        <v>219</v>
      </c>
      <c r="BM454" s="210" t="s">
        <v>1039</v>
      </c>
    </row>
    <row r="455" s="2" customFormat="1">
      <c r="A455" s="40"/>
      <c r="B455" s="41"/>
      <c r="C455" s="42"/>
      <c r="D455" s="212" t="s">
        <v>138</v>
      </c>
      <c r="E455" s="42"/>
      <c r="F455" s="213" t="s">
        <v>1040</v>
      </c>
      <c r="G455" s="42"/>
      <c r="H455" s="42"/>
      <c r="I455" s="214"/>
      <c r="J455" s="42"/>
      <c r="K455" s="42"/>
      <c r="L455" s="46"/>
      <c r="M455" s="215"/>
      <c r="N455" s="216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138</v>
      </c>
      <c r="AU455" s="19" t="s">
        <v>136</v>
      </c>
    </row>
    <row r="456" s="2" customFormat="1" ht="16.5" customHeight="1">
      <c r="A456" s="40"/>
      <c r="B456" s="41"/>
      <c r="C456" s="199" t="s">
        <v>1041</v>
      </c>
      <c r="D456" s="199" t="s">
        <v>130</v>
      </c>
      <c r="E456" s="200" t="s">
        <v>1042</v>
      </c>
      <c r="F456" s="201" t="s">
        <v>1043</v>
      </c>
      <c r="G456" s="202" t="s">
        <v>133</v>
      </c>
      <c r="H456" s="203">
        <v>2.2999999999999998</v>
      </c>
      <c r="I456" s="204"/>
      <c r="J456" s="205">
        <f>ROUND(I456*H456,2)</f>
        <v>0</v>
      </c>
      <c r="K456" s="201" t="s">
        <v>134</v>
      </c>
      <c r="L456" s="46"/>
      <c r="M456" s="206" t="s">
        <v>19</v>
      </c>
      <c r="N456" s="207" t="s">
        <v>44</v>
      </c>
      <c r="O456" s="86"/>
      <c r="P456" s="208">
        <f>O456*H456</f>
        <v>0</v>
      </c>
      <c r="Q456" s="208">
        <v>5.0000000000000002E-05</v>
      </c>
      <c r="R456" s="208">
        <f>Q456*H456</f>
        <v>0.00011499999999999999</v>
      </c>
      <c r="S456" s="208">
        <v>0</v>
      </c>
      <c r="T456" s="209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0" t="s">
        <v>219</v>
      </c>
      <c r="AT456" s="210" t="s">
        <v>130</v>
      </c>
      <c r="AU456" s="210" t="s">
        <v>136</v>
      </c>
      <c r="AY456" s="19" t="s">
        <v>127</v>
      </c>
      <c r="BE456" s="211">
        <f>IF(N456="základní",J456,0)</f>
        <v>0</v>
      </c>
      <c r="BF456" s="211">
        <f>IF(N456="snížená",J456,0)</f>
        <v>0</v>
      </c>
      <c r="BG456" s="211">
        <f>IF(N456="zákl. přenesená",J456,0)</f>
        <v>0</v>
      </c>
      <c r="BH456" s="211">
        <f>IF(N456="sníž. přenesená",J456,0)</f>
        <v>0</v>
      </c>
      <c r="BI456" s="211">
        <f>IF(N456="nulová",J456,0)</f>
        <v>0</v>
      </c>
      <c r="BJ456" s="19" t="s">
        <v>136</v>
      </c>
      <c r="BK456" s="211">
        <f>ROUND(I456*H456,2)</f>
        <v>0</v>
      </c>
      <c r="BL456" s="19" t="s">
        <v>219</v>
      </c>
      <c r="BM456" s="210" t="s">
        <v>1044</v>
      </c>
    </row>
    <row r="457" s="2" customFormat="1">
      <c r="A457" s="40"/>
      <c r="B457" s="41"/>
      <c r="C457" s="42"/>
      <c r="D457" s="212" t="s">
        <v>138</v>
      </c>
      <c r="E457" s="42"/>
      <c r="F457" s="213" t="s">
        <v>1045</v>
      </c>
      <c r="G457" s="42"/>
      <c r="H457" s="42"/>
      <c r="I457" s="214"/>
      <c r="J457" s="42"/>
      <c r="K457" s="42"/>
      <c r="L457" s="46"/>
      <c r="M457" s="215"/>
      <c r="N457" s="216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138</v>
      </c>
      <c r="AU457" s="19" t="s">
        <v>136</v>
      </c>
    </row>
    <row r="458" s="2" customFormat="1" ht="24.15" customHeight="1">
      <c r="A458" s="40"/>
      <c r="B458" s="41"/>
      <c r="C458" s="199" t="s">
        <v>1046</v>
      </c>
      <c r="D458" s="199" t="s">
        <v>130</v>
      </c>
      <c r="E458" s="200" t="s">
        <v>1047</v>
      </c>
      <c r="F458" s="201" t="s">
        <v>1048</v>
      </c>
      <c r="G458" s="202" t="s">
        <v>399</v>
      </c>
      <c r="H458" s="261"/>
      <c r="I458" s="204"/>
      <c r="J458" s="205">
        <f>ROUND(I458*H458,2)</f>
        <v>0</v>
      </c>
      <c r="K458" s="201" t="s">
        <v>134</v>
      </c>
      <c r="L458" s="46"/>
      <c r="M458" s="206" t="s">
        <v>19</v>
      </c>
      <c r="N458" s="207" t="s">
        <v>44</v>
      </c>
      <c r="O458" s="86"/>
      <c r="P458" s="208">
        <f>O458*H458</f>
        <v>0</v>
      </c>
      <c r="Q458" s="208">
        <v>0</v>
      </c>
      <c r="R458" s="208">
        <f>Q458*H458</f>
        <v>0</v>
      </c>
      <c r="S458" s="208">
        <v>0</v>
      </c>
      <c r="T458" s="209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0" t="s">
        <v>219</v>
      </c>
      <c r="AT458" s="210" t="s">
        <v>130</v>
      </c>
      <c r="AU458" s="210" t="s">
        <v>136</v>
      </c>
      <c r="AY458" s="19" t="s">
        <v>127</v>
      </c>
      <c r="BE458" s="211">
        <f>IF(N458="základní",J458,0)</f>
        <v>0</v>
      </c>
      <c r="BF458" s="211">
        <f>IF(N458="snížená",J458,0)</f>
        <v>0</v>
      </c>
      <c r="BG458" s="211">
        <f>IF(N458="zákl. přenesená",J458,0)</f>
        <v>0</v>
      </c>
      <c r="BH458" s="211">
        <f>IF(N458="sníž. přenesená",J458,0)</f>
        <v>0</v>
      </c>
      <c r="BI458" s="211">
        <f>IF(N458="nulová",J458,0)</f>
        <v>0</v>
      </c>
      <c r="BJ458" s="19" t="s">
        <v>136</v>
      </c>
      <c r="BK458" s="211">
        <f>ROUND(I458*H458,2)</f>
        <v>0</v>
      </c>
      <c r="BL458" s="19" t="s">
        <v>219</v>
      </c>
      <c r="BM458" s="210" t="s">
        <v>1049</v>
      </c>
    </row>
    <row r="459" s="2" customFormat="1">
      <c r="A459" s="40"/>
      <c r="B459" s="41"/>
      <c r="C459" s="42"/>
      <c r="D459" s="212" t="s">
        <v>138</v>
      </c>
      <c r="E459" s="42"/>
      <c r="F459" s="213" t="s">
        <v>1050</v>
      </c>
      <c r="G459" s="42"/>
      <c r="H459" s="42"/>
      <c r="I459" s="214"/>
      <c r="J459" s="42"/>
      <c r="K459" s="42"/>
      <c r="L459" s="46"/>
      <c r="M459" s="215"/>
      <c r="N459" s="216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138</v>
      </c>
      <c r="AU459" s="19" t="s">
        <v>136</v>
      </c>
    </row>
    <row r="460" s="12" customFormat="1" ht="22.8" customHeight="1">
      <c r="A460" s="12"/>
      <c r="B460" s="183"/>
      <c r="C460" s="184"/>
      <c r="D460" s="185" t="s">
        <v>71</v>
      </c>
      <c r="E460" s="197" t="s">
        <v>1051</v>
      </c>
      <c r="F460" s="197" t="s">
        <v>1052</v>
      </c>
      <c r="G460" s="184"/>
      <c r="H460" s="184"/>
      <c r="I460" s="187"/>
      <c r="J460" s="198">
        <f>BK460</f>
        <v>0</v>
      </c>
      <c r="K460" s="184"/>
      <c r="L460" s="189"/>
      <c r="M460" s="190"/>
      <c r="N460" s="191"/>
      <c r="O460" s="191"/>
      <c r="P460" s="192">
        <f>SUM(P461:P477)</f>
        <v>0</v>
      </c>
      <c r="Q460" s="191"/>
      <c r="R460" s="192">
        <f>SUM(R461:R477)</f>
        <v>0.52827600000000008</v>
      </c>
      <c r="S460" s="191"/>
      <c r="T460" s="193">
        <f>SUM(T461:T477)</f>
        <v>0.13512000000000002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194" t="s">
        <v>136</v>
      </c>
      <c r="AT460" s="195" t="s">
        <v>71</v>
      </c>
      <c r="AU460" s="195" t="s">
        <v>77</v>
      </c>
      <c r="AY460" s="194" t="s">
        <v>127</v>
      </c>
      <c r="BK460" s="196">
        <f>SUM(BK461:BK477)</f>
        <v>0</v>
      </c>
    </row>
    <row r="461" s="2" customFormat="1" ht="24.15" customHeight="1">
      <c r="A461" s="40"/>
      <c r="B461" s="41"/>
      <c r="C461" s="199" t="s">
        <v>1053</v>
      </c>
      <c r="D461" s="199" t="s">
        <v>130</v>
      </c>
      <c r="E461" s="200" t="s">
        <v>1054</v>
      </c>
      <c r="F461" s="201" t="s">
        <v>1055</v>
      </c>
      <c r="G461" s="202" t="s">
        <v>133</v>
      </c>
      <c r="H461" s="203">
        <v>42</v>
      </c>
      <c r="I461" s="204"/>
      <c r="J461" s="205">
        <f>ROUND(I461*H461,2)</f>
        <v>0</v>
      </c>
      <c r="K461" s="201" t="s">
        <v>134</v>
      </c>
      <c r="L461" s="46"/>
      <c r="M461" s="206" t="s">
        <v>19</v>
      </c>
      <c r="N461" s="207" t="s">
        <v>44</v>
      </c>
      <c r="O461" s="86"/>
      <c r="P461" s="208">
        <f>O461*H461</f>
        <v>0</v>
      </c>
      <c r="Q461" s="208">
        <v>0</v>
      </c>
      <c r="R461" s="208">
        <f>Q461*H461</f>
        <v>0</v>
      </c>
      <c r="S461" s="208">
        <v>0</v>
      </c>
      <c r="T461" s="209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10" t="s">
        <v>219</v>
      </c>
      <c r="AT461" s="210" t="s">
        <v>130</v>
      </c>
      <c r="AU461" s="210" t="s">
        <v>136</v>
      </c>
      <c r="AY461" s="19" t="s">
        <v>127</v>
      </c>
      <c r="BE461" s="211">
        <f>IF(N461="základní",J461,0)</f>
        <v>0</v>
      </c>
      <c r="BF461" s="211">
        <f>IF(N461="snížená",J461,0)</f>
        <v>0</v>
      </c>
      <c r="BG461" s="211">
        <f>IF(N461="zákl. přenesená",J461,0)</f>
        <v>0</v>
      </c>
      <c r="BH461" s="211">
        <f>IF(N461="sníž. přenesená",J461,0)</f>
        <v>0</v>
      </c>
      <c r="BI461" s="211">
        <f>IF(N461="nulová",J461,0)</f>
        <v>0</v>
      </c>
      <c r="BJ461" s="19" t="s">
        <v>136</v>
      </c>
      <c r="BK461" s="211">
        <f>ROUND(I461*H461,2)</f>
        <v>0</v>
      </c>
      <c r="BL461" s="19" t="s">
        <v>219</v>
      </c>
      <c r="BM461" s="210" t="s">
        <v>1056</v>
      </c>
    </row>
    <row r="462" s="2" customFormat="1">
      <c r="A462" s="40"/>
      <c r="B462" s="41"/>
      <c r="C462" s="42"/>
      <c r="D462" s="212" t="s">
        <v>138</v>
      </c>
      <c r="E462" s="42"/>
      <c r="F462" s="213" t="s">
        <v>1057</v>
      </c>
      <c r="G462" s="42"/>
      <c r="H462" s="42"/>
      <c r="I462" s="214"/>
      <c r="J462" s="42"/>
      <c r="K462" s="42"/>
      <c r="L462" s="46"/>
      <c r="M462" s="215"/>
      <c r="N462" s="216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138</v>
      </c>
      <c r="AU462" s="19" t="s">
        <v>136</v>
      </c>
    </row>
    <row r="463" s="2" customFormat="1" ht="16.5" customHeight="1">
      <c r="A463" s="40"/>
      <c r="B463" s="41"/>
      <c r="C463" s="199" t="s">
        <v>1058</v>
      </c>
      <c r="D463" s="199" t="s">
        <v>130</v>
      </c>
      <c r="E463" s="200" t="s">
        <v>1059</v>
      </c>
      <c r="F463" s="201" t="s">
        <v>1060</v>
      </c>
      <c r="G463" s="202" t="s">
        <v>133</v>
      </c>
      <c r="H463" s="203">
        <v>42</v>
      </c>
      <c r="I463" s="204"/>
      <c r="J463" s="205">
        <f>ROUND(I463*H463,2)</f>
        <v>0</v>
      </c>
      <c r="K463" s="201" t="s">
        <v>19</v>
      </c>
      <c r="L463" s="46"/>
      <c r="M463" s="206" t="s">
        <v>19</v>
      </c>
      <c r="N463" s="207" t="s">
        <v>44</v>
      </c>
      <c r="O463" s="86"/>
      <c r="P463" s="208">
        <f>O463*H463</f>
        <v>0</v>
      </c>
      <c r="Q463" s="208">
        <v>3.0000000000000001E-05</v>
      </c>
      <c r="R463" s="208">
        <f>Q463*H463</f>
        <v>0.0012600000000000001</v>
      </c>
      <c r="S463" s="208">
        <v>0</v>
      </c>
      <c r="T463" s="209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10" t="s">
        <v>219</v>
      </c>
      <c r="AT463" s="210" t="s">
        <v>130</v>
      </c>
      <c r="AU463" s="210" t="s">
        <v>136</v>
      </c>
      <c r="AY463" s="19" t="s">
        <v>127</v>
      </c>
      <c r="BE463" s="211">
        <f>IF(N463="základní",J463,0)</f>
        <v>0</v>
      </c>
      <c r="BF463" s="211">
        <f>IF(N463="snížená",J463,0)</f>
        <v>0</v>
      </c>
      <c r="BG463" s="211">
        <f>IF(N463="zákl. přenesená",J463,0)</f>
        <v>0</v>
      </c>
      <c r="BH463" s="211">
        <f>IF(N463="sníž. přenesená",J463,0)</f>
        <v>0</v>
      </c>
      <c r="BI463" s="211">
        <f>IF(N463="nulová",J463,0)</f>
        <v>0</v>
      </c>
      <c r="BJ463" s="19" t="s">
        <v>136</v>
      </c>
      <c r="BK463" s="211">
        <f>ROUND(I463*H463,2)</f>
        <v>0</v>
      </c>
      <c r="BL463" s="19" t="s">
        <v>219</v>
      </c>
      <c r="BM463" s="210" t="s">
        <v>1061</v>
      </c>
    </row>
    <row r="464" s="2" customFormat="1" ht="24.15" customHeight="1">
      <c r="A464" s="40"/>
      <c r="B464" s="41"/>
      <c r="C464" s="199" t="s">
        <v>1062</v>
      </c>
      <c r="D464" s="199" t="s">
        <v>130</v>
      </c>
      <c r="E464" s="200" t="s">
        <v>1063</v>
      </c>
      <c r="F464" s="201" t="s">
        <v>1064</v>
      </c>
      <c r="G464" s="202" t="s">
        <v>133</v>
      </c>
      <c r="H464" s="203">
        <v>42</v>
      </c>
      <c r="I464" s="204"/>
      <c r="J464" s="205">
        <f>ROUND(I464*H464,2)</f>
        <v>0</v>
      </c>
      <c r="K464" s="201" t="s">
        <v>134</v>
      </c>
      <c r="L464" s="46"/>
      <c r="M464" s="206" t="s">
        <v>19</v>
      </c>
      <c r="N464" s="207" t="s">
        <v>44</v>
      </c>
      <c r="O464" s="86"/>
      <c r="P464" s="208">
        <f>O464*H464</f>
        <v>0</v>
      </c>
      <c r="Q464" s="208">
        <v>0.0075799999999999999</v>
      </c>
      <c r="R464" s="208">
        <f>Q464*H464</f>
        <v>0.31835999999999998</v>
      </c>
      <c r="S464" s="208">
        <v>0</v>
      </c>
      <c r="T464" s="209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0" t="s">
        <v>219</v>
      </c>
      <c r="AT464" s="210" t="s">
        <v>130</v>
      </c>
      <c r="AU464" s="210" t="s">
        <v>136</v>
      </c>
      <c r="AY464" s="19" t="s">
        <v>127</v>
      </c>
      <c r="BE464" s="211">
        <f>IF(N464="základní",J464,0)</f>
        <v>0</v>
      </c>
      <c r="BF464" s="211">
        <f>IF(N464="snížená",J464,0)</f>
        <v>0</v>
      </c>
      <c r="BG464" s="211">
        <f>IF(N464="zákl. přenesená",J464,0)</f>
        <v>0</v>
      </c>
      <c r="BH464" s="211">
        <f>IF(N464="sníž. přenesená",J464,0)</f>
        <v>0</v>
      </c>
      <c r="BI464" s="211">
        <f>IF(N464="nulová",J464,0)</f>
        <v>0</v>
      </c>
      <c r="BJ464" s="19" t="s">
        <v>136</v>
      </c>
      <c r="BK464" s="211">
        <f>ROUND(I464*H464,2)</f>
        <v>0</v>
      </c>
      <c r="BL464" s="19" t="s">
        <v>219</v>
      </c>
      <c r="BM464" s="210" t="s">
        <v>1065</v>
      </c>
    </row>
    <row r="465" s="2" customFormat="1">
      <c r="A465" s="40"/>
      <c r="B465" s="41"/>
      <c r="C465" s="42"/>
      <c r="D465" s="212" t="s">
        <v>138</v>
      </c>
      <c r="E465" s="42"/>
      <c r="F465" s="213" t="s">
        <v>1066</v>
      </c>
      <c r="G465" s="42"/>
      <c r="H465" s="42"/>
      <c r="I465" s="214"/>
      <c r="J465" s="42"/>
      <c r="K465" s="42"/>
      <c r="L465" s="46"/>
      <c r="M465" s="215"/>
      <c r="N465" s="216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138</v>
      </c>
      <c r="AU465" s="19" t="s">
        <v>136</v>
      </c>
    </row>
    <row r="466" s="2" customFormat="1" ht="16.5" customHeight="1">
      <c r="A466" s="40"/>
      <c r="B466" s="41"/>
      <c r="C466" s="199" t="s">
        <v>1067</v>
      </c>
      <c r="D466" s="199" t="s">
        <v>130</v>
      </c>
      <c r="E466" s="200" t="s">
        <v>1068</v>
      </c>
      <c r="F466" s="201" t="s">
        <v>1069</v>
      </c>
      <c r="G466" s="202" t="s">
        <v>133</v>
      </c>
      <c r="H466" s="203">
        <v>40.740000000000002</v>
      </c>
      <c r="I466" s="204"/>
      <c r="J466" s="205">
        <f>ROUND(I466*H466,2)</f>
        <v>0</v>
      </c>
      <c r="K466" s="201" t="s">
        <v>19</v>
      </c>
      <c r="L466" s="46"/>
      <c r="M466" s="206" t="s">
        <v>19</v>
      </c>
      <c r="N466" s="207" t="s">
        <v>44</v>
      </c>
      <c r="O466" s="86"/>
      <c r="P466" s="208">
        <f>O466*H466</f>
        <v>0</v>
      </c>
      <c r="Q466" s="208">
        <v>0</v>
      </c>
      <c r="R466" s="208">
        <f>Q466*H466</f>
        <v>0</v>
      </c>
      <c r="S466" s="208">
        <v>0.0030000000000000001</v>
      </c>
      <c r="T466" s="209">
        <f>S466*H466</f>
        <v>0.12222000000000001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0" t="s">
        <v>219</v>
      </c>
      <c r="AT466" s="210" t="s">
        <v>130</v>
      </c>
      <c r="AU466" s="210" t="s">
        <v>136</v>
      </c>
      <c r="AY466" s="19" t="s">
        <v>127</v>
      </c>
      <c r="BE466" s="211">
        <f>IF(N466="základní",J466,0)</f>
        <v>0</v>
      </c>
      <c r="BF466" s="211">
        <f>IF(N466="snížená",J466,0)</f>
        <v>0</v>
      </c>
      <c r="BG466" s="211">
        <f>IF(N466="zákl. přenesená",J466,0)</f>
        <v>0</v>
      </c>
      <c r="BH466" s="211">
        <f>IF(N466="sníž. přenesená",J466,0)</f>
        <v>0</v>
      </c>
      <c r="BI466" s="211">
        <f>IF(N466="nulová",J466,0)</f>
        <v>0</v>
      </c>
      <c r="BJ466" s="19" t="s">
        <v>136</v>
      </c>
      <c r="BK466" s="211">
        <f>ROUND(I466*H466,2)</f>
        <v>0</v>
      </c>
      <c r="BL466" s="19" t="s">
        <v>219</v>
      </c>
      <c r="BM466" s="210" t="s">
        <v>1070</v>
      </c>
    </row>
    <row r="467" s="2" customFormat="1" ht="16.5" customHeight="1">
      <c r="A467" s="40"/>
      <c r="B467" s="41"/>
      <c r="C467" s="199" t="s">
        <v>1071</v>
      </c>
      <c r="D467" s="199" t="s">
        <v>130</v>
      </c>
      <c r="E467" s="200" t="s">
        <v>1072</v>
      </c>
      <c r="F467" s="201" t="s">
        <v>1073</v>
      </c>
      <c r="G467" s="202" t="s">
        <v>133</v>
      </c>
      <c r="H467" s="203">
        <v>42</v>
      </c>
      <c r="I467" s="204"/>
      <c r="J467" s="205">
        <f>ROUND(I467*H467,2)</f>
        <v>0</v>
      </c>
      <c r="K467" s="201" t="s">
        <v>134</v>
      </c>
      <c r="L467" s="46"/>
      <c r="M467" s="206" t="s">
        <v>19</v>
      </c>
      <c r="N467" s="207" t="s">
        <v>44</v>
      </c>
      <c r="O467" s="86"/>
      <c r="P467" s="208">
        <f>O467*H467</f>
        <v>0</v>
      </c>
      <c r="Q467" s="208">
        <v>0.00029999999999999997</v>
      </c>
      <c r="R467" s="208">
        <f>Q467*H467</f>
        <v>0.012599999999999998</v>
      </c>
      <c r="S467" s="208">
        <v>0</v>
      </c>
      <c r="T467" s="209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10" t="s">
        <v>219</v>
      </c>
      <c r="AT467" s="210" t="s">
        <v>130</v>
      </c>
      <c r="AU467" s="210" t="s">
        <v>136</v>
      </c>
      <c r="AY467" s="19" t="s">
        <v>127</v>
      </c>
      <c r="BE467" s="211">
        <f>IF(N467="základní",J467,0)</f>
        <v>0</v>
      </c>
      <c r="BF467" s="211">
        <f>IF(N467="snížená",J467,0)</f>
        <v>0</v>
      </c>
      <c r="BG467" s="211">
        <f>IF(N467="zákl. přenesená",J467,0)</f>
        <v>0</v>
      </c>
      <c r="BH467" s="211">
        <f>IF(N467="sníž. přenesená",J467,0)</f>
        <v>0</v>
      </c>
      <c r="BI467" s="211">
        <f>IF(N467="nulová",J467,0)</f>
        <v>0</v>
      </c>
      <c r="BJ467" s="19" t="s">
        <v>136</v>
      </c>
      <c r="BK467" s="211">
        <f>ROUND(I467*H467,2)</f>
        <v>0</v>
      </c>
      <c r="BL467" s="19" t="s">
        <v>219</v>
      </c>
      <c r="BM467" s="210" t="s">
        <v>1074</v>
      </c>
    </row>
    <row r="468" s="2" customFormat="1">
      <c r="A468" s="40"/>
      <c r="B468" s="41"/>
      <c r="C468" s="42"/>
      <c r="D468" s="212" t="s">
        <v>138</v>
      </c>
      <c r="E468" s="42"/>
      <c r="F468" s="213" t="s">
        <v>1075</v>
      </c>
      <c r="G468" s="42"/>
      <c r="H468" s="42"/>
      <c r="I468" s="214"/>
      <c r="J468" s="42"/>
      <c r="K468" s="42"/>
      <c r="L468" s="46"/>
      <c r="M468" s="215"/>
      <c r="N468" s="216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138</v>
      </c>
      <c r="AU468" s="19" t="s">
        <v>136</v>
      </c>
    </row>
    <row r="469" s="2" customFormat="1" ht="24.15" customHeight="1">
      <c r="A469" s="40"/>
      <c r="B469" s="41"/>
      <c r="C469" s="251" t="s">
        <v>1076</v>
      </c>
      <c r="D469" s="251" t="s">
        <v>242</v>
      </c>
      <c r="E469" s="252" t="s">
        <v>1077</v>
      </c>
      <c r="F469" s="253" t="s">
        <v>1078</v>
      </c>
      <c r="G469" s="254" t="s">
        <v>133</v>
      </c>
      <c r="H469" s="255">
        <v>46.200000000000003</v>
      </c>
      <c r="I469" s="256"/>
      <c r="J469" s="257">
        <f>ROUND(I469*H469,2)</f>
        <v>0</v>
      </c>
      <c r="K469" s="253" t="s">
        <v>134</v>
      </c>
      <c r="L469" s="258"/>
      <c r="M469" s="259" t="s">
        <v>19</v>
      </c>
      <c r="N469" s="260" t="s">
        <v>44</v>
      </c>
      <c r="O469" s="86"/>
      <c r="P469" s="208">
        <f>O469*H469</f>
        <v>0</v>
      </c>
      <c r="Q469" s="208">
        <v>0.0036800000000000001</v>
      </c>
      <c r="R469" s="208">
        <f>Q469*H469</f>
        <v>0.17001600000000003</v>
      </c>
      <c r="S469" s="208">
        <v>0</v>
      </c>
      <c r="T469" s="209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0" t="s">
        <v>304</v>
      </c>
      <c r="AT469" s="210" t="s">
        <v>242</v>
      </c>
      <c r="AU469" s="210" t="s">
        <v>136</v>
      </c>
      <c r="AY469" s="19" t="s">
        <v>127</v>
      </c>
      <c r="BE469" s="211">
        <f>IF(N469="základní",J469,0)</f>
        <v>0</v>
      </c>
      <c r="BF469" s="211">
        <f>IF(N469="snížená",J469,0)</f>
        <v>0</v>
      </c>
      <c r="BG469" s="211">
        <f>IF(N469="zákl. přenesená",J469,0)</f>
        <v>0</v>
      </c>
      <c r="BH469" s="211">
        <f>IF(N469="sníž. přenesená",J469,0)</f>
        <v>0</v>
      </c>
      <c r="BI469" s="211">
        <f>IF(N469="nulová",J469,0)</f>
        <v>0</v>
      </c>
      <c r="BJ469" s="19" t="s">
        <v>136</v>
      </c>
      <c r="BK469" s="211">
        <f>ROUND(I469*H469,2)</f>
        <v>0</v>
      </c>
      <c r="BL469" s="19" t="s">
        <v>219</v>
      </c>
      <c r="BM469" s="210" t="s">
        <v>1079</v>
      </c>
    </row>
    <row r="470" s="13" customFormat="1">
      <c r="A470" s="13"/>
      <c r="B470" s="217"/>
      <c r="C470" s="218"/>
      <c r="D470" s="219" t="s">
        <v>140</v>
      </c>
      <c r="E470" s="218"/>
      <c r="F470" s="221" t="s">
        <v>1080</v>
      </c>
      <c r="G470" s="218"/>
      <c r="H470" s="222">
        <v>46.200000000000003</v>
      </c>
      <c r="I470" s="223"/>
      <c r="J470" s="218"/>
      <c r="K470" s="218"/>
      <c r="L470" s="224"/>
      <c r="M470" s="225"/>
      <c r="N470" s="226"/>
      <c r="O470" s="226"/>
      <c r="P470" s="226"/>
      <c r="Q470" s="226"/>
      <c r="R470" s="226"/>
      <c r="S470" s="226"/>
      <c r="T470" s="227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28" t="s">
        <v>140</v>
      </c>
      <c r="AU470" s="228" t="s">
        <v>136</v>
      </c>
      <c r="AV470" s="13" t="s">
        <v>136</v>
      </c>
      <c r="AW470" s="13" t="s">
        <v>4</v>
      </c>
      <c r="AX470" s="13" t="s">
        <v>77</v>
      </c>
      <c r="AY470" s="228" t="s">
        <v>127</v>
      </c>
    </row>
    <row r="471" s="2" customFormat="1" ht="16.5" customHeight="1">
      <c r="A471" s="40"/>
      <c r="B471" s="41"/>
      <c r="C471" s="199" t="s">
        <v>1081</v>
      </c>
      <c r="D471" s="199" t="s">
        <v>130</v>
      </c>
      <c r="E471" s="200" t="s">
        <v>1082</v>
      </c>
      <c r="F471" s="201" t="s">
        <v>1083</v>
      </c>
      <c r="G471" s="202" t="s">
        <v>152</v>
      </c>
      <c r="H471" s="203">
        <v>43</v>
      </c>
      <c r="I471" s="204"/>
      <c r="J471" s="205">
        <f>ROUND(I471*H471,2)</f>
        <v>0</v>
      </c>
      <c r="K471" s="201" t="s">
        <v>134</v>
      </c>
      <c r="L471" s="46"/>
      <c r="M471" s="206" t="s">
        <v>19</v>
      </c>
      <c r="N471" s="207" t="s">
        <v>44</v>
      </c>
      <c r="O471" s="86"/>
      <c r="P471" s="208">
        <f>O471*H471</f>
        <v>0</v>
      </c>
      <c r="Q471" s="208">
        <v>0</v>
      </c>
      <c r="R471" s="208">
        <f>Q471*H471</f>
        <v>0</v>
      </c>
      <c r="S471" s="208">
        <v>0.00029999999999999997</v>
      </c>
      <c r="T471" s="209">
        <f>S471*H471</f>
        <v>0.012899999999999998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0" t="s">
        <v>219</v>
      </c>
      <c r="AT471" s="210" t="s">
        <v>130</v>
      </c>
      <c r="AU471" s="210" t="s">
        <v>136</v>
      </c>
      <c r="AY471" s="19" t="s">
        <v>127</v>
      </c>
      <c r="BE471" s="211">
        <f>IF(N471="základní",J471,0)</f>
        <v>0</v>
      </c>
      <c r="BF471" s="211">
        <f>IF(N471="snížená",J471,0)</f>
        <v>0</v>
      </c>
      <c r="BG471" s="211">
        <f>IF(N471="zákl. přenesená",J471,0)</f>
        <v>0</v>
      </c>
      <c r="BH471" s="211">
        <f>IF(N471="sníž. přenesená",J471,0)</f>
        <v>0</v>
      </c>
      <c r="BI471" s="211">
        <f>IF(N471="nulová",J471,0)</f>
        <v>0</v>
      </c>
      <c r="BJ471" s="19" t="s">
        <v>136</v>
      </c>
      <c r="BK471" s="211">
        <f>ROUND(I471*H471,2)</f>
        <v>0</v>
      </c>
      <c r="BL471" s="19" t="s">
        <v>219</v>
      </c>
      <c r="BM471" s="210" t="s">
        <v>1084</v>
      </c>
    </row>
    <row r="472" s="2" customFormat="1">
      <c r="A472" s="40"/>
      <c r="B472" s="41"/>
      <c r="C472" s="42"/>
      <c r="D472" s="212" t="s">
        <v>138</v>
      </c>
      <c r="E472" s="42"/>
      <c r="F472" s="213" t="s">
        <v>1085</v>
      </c>
      <c r="G472" s="42"/>
      <c r="H472" s="42"/>
      <c r="I472" s="214"/>
      <c r="J472" s="42"/>
      <c r="K472" s="42"/>
      <c r="L472" s="46"/>
      <c r="M472" s="215"/>
      <c r="N472" s="216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138</v>
      </c>
      <c r="AU472" s="19" t="s">
        <v>136</v>
      </c>
    </row>
    <row r="473" s="2" customFormat="1" ht="16.5" customHeight="1">
      <c r="A473" s="40"/>
      <c r="B473" s="41"/>
      <c r="C473" s="199" t="s">
        <v>1086</v>
      </c>
      <c r="D473" s="199" t="s">
        <v>130</v>
      </c>
      <c r="E473" s="200" t="s">
        <v>1087</v>
      </c>
      <c r="F473" s="201" t="s">
        <v>1088</v>
      </c>
      <c r="G473" s="202" t="s">
        <v>152</v>
      </c>
      <c r="H473" s="203">
        <v>46.5</v>
      </c>
      <c r="I473" s="204"/>
      <c r="J473" s="205">
        <f>ROUND(I473*H473,2)</f>
        <v>0</v>
      </c>
      <c r="K473" s="201" t="s">
        <v>19</v>
      </c>
      <c r="L473" s="46"/>
      <c r="M473" s="206" t="s">
        <v>19</v>
      </c>
      <c r="N473" s="207" t="s">
        <v>44</v>
      </c>
      <c r="O473" s="86"/>
      <c r="P473" s="208">
        <f>O473*H473</f>
        <v>0</v>
      </c>
      <c r="Q473" s="208">
        <v>1.0000000000000001E-05</v>
      </c>
      <c r="R473" s="208">
        <f>Q473*H473</f>
        <v>0.00046500000000000003</v>
      </c>
      <c r="S473" s="208">
        <v>0</v>
      </c>
      <c r="T473" s="209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0" t="s">
        <v>219</v>
      </c>
      <c r="AT473" s="210" t="s">
        <v>130</v>
      </c>
      <c r="AU473" s="210" t="s">
        <v>136</v>
      </c>
      <c r="AY473" s="19" t="s">
        <v>127</v>
      </c>
      <c r="BE473" s="211">
        <f>IF(N473="základní",J473,0)</f>
        <v>0</v>
      </c>
      <c r="BF473" s="211">
        <f>IF(N473="snížená",J473,0)</f>
        <v>0</v>
      </c>
      <c r="BG473" s="211">
        <f>IF(N473="zákl. přenesená",J473,0)</f>
        <v>0</v>
      </c>
      <c r="BH473" s="211">
        <f>IF(N473="sníž. přenesená",J473,0)</f>
        <v>0</v>
      </c>
      <c r="BI473" s="211">
        <f>IF(N473="nulová",J473,0)</f>
        <v>0</v>
      </c>
      <c r="BJ473" s="19" t="s">
        <v>136</v>
      </c>
      <c r="BK473" s="211">
        <f>ROUND(I473*H473,2)</f>
        <v>0</v>
      </c>
      <c r="BL473" s="19" t="s">
        <v>219</v>
      </c>
      <c r="BM473" s="210" t="s">
        <v>1089</v>
      </c>
    </row>
    <row r="474" s="2" customFormat="1" ht="16.5" customHeight="1">
      <c r="A474" s="40"/>
      <c r="B474" s="41"/>
      <c r="C474" s="251" t="s">
        <v>1090</v>
      </c>
      <c r="D474" s="251" t="s">
        <v>242</v>
      </c>
      <c r="E474" s="252" t="s">
        <v>1091</v>
      </c>
      <c r="F474" s="253" t="s">
        <v>1092</v>
      </c>
      <c r="G474" s="254" t="s">
        <v>152</v>
      </c>
      <c r="H474" s="255">
        <v>51.149999999999999</v>
      </c>
      <c r="I474" s="256"/>
      <c r="J474" s="257">
        <f>ROUND(I474*H474,2)</f>
        <v>0</v>
      </c>
      <c r="K474" s="253" t="s">
        <v>134</v>
      </c>
      <c r="L474" s="258"/>
      <c r="M474" s="259" t="s">
        <v>19</v>
      </c>
      <c r="N474" s="260" t="s">
        <v>44</v>
      </c>
      <c r="O474" s="86"/>
      <c r="P474" s="208">
        <f>O474*H474</f>
        <v>0</v>
      </c>
      <c r="Q474" s="208">
        <v>0.00050000000000000001</v>
      </c>
      <c r="R474" s="208">
        <f>Q474*H474</f>
        <v>0.025575000000000001</v>
      </c>
      <c r="S474" s="208">
        <v>0</v>
      </c>
      <c r="T474" s="209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0" t="s">
        <v>304</v>
      </c>
      <c r="AT474" s="210" t="s">
        <v>242</v>
      </c>
      <c r="AU474" s="210" t="s">
        <v>136</v>
      </c>
      <c r="AY474" s="19" t="s">
        <v>127</v>
      </c>
      <c r="BE474" s="211">
        <f>IF(N474="základní",J474,0)</f>
        <v>0</v>
      </c>
      <c r="BF474" s="211">
        <f>IF(N474="snížená",J474,0)</f>
        <v>0</v>
      </c>
      <c r="BG474" s="211">
        <f>IF(N474="zákl. přenesená",J474,0)</f>
        <v>0</v>
      </c>
      <c r="BH474" s="211">
        <f>IF(N474="sníž. přenesená",J474,0)</f>
        <v>0</v>
      </c>
      <c r="BI474" s="211">
        <f>IF(N474="nulová",J474,0)</f>
        <v>0</v>
      </c>
      <c r="BJ474" s="19" t="s">
        <v>136</v>
      </c>
      <c r="BK474" s="211">
        <f>ROUND(I474*H474,2)</f>
        <v>0</v>
      </c>
      <c r="BL474" s="19" t="s">
        <v>219</v>
      </c>
      <c r="BM474" s="210" t="s">
        <v>1093</v>
      </c>
    </row>
    <row r="475" s="13" customFormat="1">
      <c r="A475" s="13"/>
      <c r="B475" s="217"/>
      <c r="C475" s="218"/>
      <c r="D475" s="219" t="s">
        <v>140</v>
      </c>
      <c r="E475" s="220" t="s">
        <v>19</v>
      </c>
      <c r="F475" s="221" t="s">
        <v>1094</v>
      </c>
      <c r="G475" s="218"/>
      <c r="H475" s="222">
        <v>51.149999999999999</v>
      </c>
      <c r="I475" s="223"/>
      <c r="J475" s="218"/>
      <c r="K475" s="218"/>
      <c r="L475" s="224"/>
      <c r="M475" s="225"/>
      <c r="N475" s="226"/>
      <c r="O475" s="226"/>
      <c r="P475" s="226"/>
      <c r="Q475" s="226"/>
      <c r="R475" s="226"/>
      <c r="S475" s="226"/>
      <c r="T475" s="227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28" t="s">
        <v>140</v>
      </c>
      <c r="AU475" s="228" t="s">
        <v>136</v>
      </c>
      <c r="AV475" s="13" t="s">
        <v>136</v>
      </c>
      <c r="AW475" s="13" t="s">
        <v>33</v>
      </c>
      <c r="AX475" s="13" t="s">
        <v>77</v>
      </c>
      <c r="AY475" s="228" t="s">
        <v>127</v>
      </c>
    </row>
    <row r="476" s="2" customFormat="1" ht="24.15" customHeight="1">
      <c r="A476" s="40"/>
      <c r="B476" s="41"/>
      <c r="C476" s="199" t="s">
        <v>1095</v>
      </c>
      <c r="D476" s="199" t="s">
        <v>130</v>
      </c>
      <c r="E476" s="200" t="s">
        <v>1096</v>
      </c>
      <c r="F476" s="201" t="s">
        <v>1097</v>
      </c>
      <c r="G476" s="202" t="s">
        <v>399</v>
      </c>
      <c r="H476" s="261"/>
      <c r="I476" s="204"/>
      <c r="J476" s="205">
        <f>ROUND(I476*H476,2)</f>
        <v>0</v>
      </c>
      <c r="K476" s="201" t="s">
        <v>134</v>
      </c>
      <c r="L476" s="46"/>
      <c r="M476" s="206" t="s">
        <v>19</v>
      </c>
      <c r="N476" s="207" t="s">
        <v>44</v>
      </c>
      <c r="O476" s="86"/>
      <c r="P476" s="208">
        <f>O476*H476</f>
        <v>0</v>
      </c>
      <c r="Q476" s="208">
        <v>0</v>
      </c>
      <c r="R476" s="208">
        <f>Q476*H476</f>
        <v>0</v>
      </c>
      <c r="S476" s="208">
        <v>0</v>
      </c>
      <c r="T476" s="209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10" t="s">
        <v>219</v>
      </c>
      <c r="AT476" s="210" t="s">
        <v>130</v>
      </c>
      <c r="AU476" s="210" t="s">
        <v>136</v>
      </c>
      <c r="AY476" s="19" t="s">
        <v>127</v>
      </c>
      <c r="BE476" s="211">
        <f>IF(N476="základní",J476,0)</f>
        <v>0</v>
      </c>
      <c r="BF476" s="211">
        <f>IF(N476="snížená",J476,0)</f>
        <v>0</v>
      </c>
      <c r="BG476" s="211">
        <f>IF(N476="zákl. přenesená",J476,0)</f>
        <v>0</v>
      </c>
      <c r="BH476" s="211">
        <f>IF(N476="sníž. přenesená",J476,0)</f>
        <v>0</v>
      </c>
      <c r="BI476" s="211">
        <f>IF(N476="nulová",J476,0)</f>
        <v>0</v>
      </c>
      <c r="BJ476" s="19" t="s">
        <v>136</v>
      </c>
      <c r="BK476" s="211">
        <f>ROUND(I476*H476,2)</f>
        <v>0</v>
      </c>
      <c r="BL476" s="19" t="s">
        <v>219</v>
      </c>
      <c r="BM476" s="210" t="s">
        <v>1098</v>
      </c>
    </row>
    <row r="477" s="2" customFormat="1">
      <c r="A477" s="40"/>
      <c r="B477" s="41"/>
      <c r="C477" s="42"/>
      <c r="D477" s="212" t="s">
        <v>138</v>
      </c>
      <c r="E477" s="42"/>
      <c r="F477" s="213" t="s">
        <v>1099</v>
      </c>
      <c r="G477" s="42"/>
      <c r="H477" s="42"/>
      <c r="I477" s="214"/>
      <c r="J477" s="42"/>
      <c r="K477" s="42"/>
      <c r="L477" s="46"/>
      <c r="M477" s="215"/>
      <c r="N477" s="216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138</v>
      </c>
      <c r="AU477" s="19" t="s">
        <v>136</v>
      </c>
    </row>
    <row r="478" s="12" customFormat="1" ht="22.8" customHeight="1">
      <c r="A478" s="12"/>
      <c r="B478" s="183"/>
      <c r="C478" s="184"/>
      <c r="D478" s="185" t="s">
        <v>71</v>
      </c>
      <c r="E478" s="197" t="s">
        <v>1100</v>
      </c>
      <c r="F478" s="197" t="s">
        <v>1101</v>
      </c>
      <c r="G478" s="184"/>
      <c r="H478" s="184"/>
      <c r="I478" s="187"/>
      <c r="J478" s="198">
        <f>BK478</f>
        <v>0</v>
      </c>
      <c r="K478" s="184"/>
      <c r="L478" s="189"/>
      <c r="M478" s="190"/>
      <c r="N478" s="191"/>
      <c r="O478" s="191"/>
      <c r="P478" s="192">
        <f>SUM(P479:P507)</f>
        <v>0</v>
      </c>
      <c r="Q478" s="191"/>
      <c r="R478" s="192">
        <f>SUM(R479:R507)</f>
        <v>0.39759700000000003</v>
      </c>
      <c r="S478" s="191"/>
      <c r="T478" s="193">
        <f>SUM(T479:T507)</f>
        <v>0.54641000000000006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194" t="s">
        <v>136</v>
      </c>
      <c r="AT478" s="195" t="s">
        <v>71</v>
      </c>
      <c r="AU478" s="195" t="s">
        <v>77</v>
      </c>
      <c r="AY478" s="194" t="s">
        <v>127</v>
      </c>
      <c r="BK478" s="196">
        <f>SUM(BK479:BK507)</f>
        <v>0</v>
      </c>
    </row>
    <row r="479" s="2" customFormat="1" ht="16.5" customHeight="1">
      <c r="A479" s="40"/>
      <c r="B479" s="41"/>
      <c r="C479" s="199" t="s">
        <v>1102</v>
      </c>
      <c r="D479" s="199" t="s">
        <v>130</v>
      </c>
      <c r="E479" s="200" t="s">
        <v>1103</v>
      </c>
      <c r="F479" s="201" t="s">
        <v>1104</v>
      </c>
      <c r="G479" s="202" t="s">
        <v>133</v>
      </c>
      <c r="H479" s="203">
        <v>19.300000000000001</v>
      </c>
      <c r="I479" s="204"/>
      <c r="J479" s="205">
        <f>ROUND(I479*H479,2)</f>
        <v>0</v>
      </c>
      <c r="K479" s="201" t="s">
        <v>19</v>
      </c>
      <c r="L479" s="46"/>
      <c r="M479" s="206" t="s">
        <v>19</v>
      </c>
      <c r="N479" s="207" t="s">
        <v>44</v>
      </c>
      <c r="O479" s="86"/>
      <c r="P479" s="208">
        <f>O479*H479</f>
        <v>0</v>
      </c>
      <c r="Q479" s="208">
        <v>0.00029999999999999997</v>
      </c>
      <c r="R479" s="208">
        <f>Q479*H479</f>
        <v>0.00579</v>
      </c>
      <c r="S479" s="208">
        <v>0</v>
      </c>
      <c r="T479" s="209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10" t="s">
        <v>219</v>
      </c>
      <c r="AT479" s="210" t="s">
        <v>130</v>
      </c>
      <c r="AU479" s="210" t="s">
        <v>136</v>
      </c>
      <c r="AY479" s="19" t="s">
        <v>127</v>
      </c>
      <c r="BE479" s="211">
        <f>IF(N479="základní",J479,0)</f>
        <v>0</v>
      </c>
      <c r="BF479" s="211">
        <f>IF(N479="snížená",J479,0)</f>
        <v>0</v>
      </c>
      <c r="BG479" s="211">
        <f>IF(N479="zákl. přenesená",J479,0)</f>
        <v>0</v>
      </c>
      <c r="BH479" s="211">
        <f>IF(N479="sníž. přenesená",J479,0)</f>
        <v>0</v>
      </c>
      <c r="BI479" s="211">
        <f>IF(N479="nulová",J479,0)</f>
        <v>0</v>
      </c>
      <c r="BJ479" s="19" t="s">
        <v>136</v>
      </c>
      <c r="BK479" s="211">
        <f>ROUND(I479*H479,2)</f>
        <v>0</v>
      </c>
      <c r="BL479" s="19" t="s">
        <v>219</v>
      </c>
      <c r="BM479" s="210" t="s">
        <v>1105</v>
      </c>
    </row>
    <row r="480" s="13" customFormat="1">
      <c r="A480" s="13"/>
      <c r="B480" s="217"/>
      <c r="C480" s="218"/>
      <c r="D480" s="219" t="s">
        <v>140</v>
      </c>
      <c r="E480" s="220" t="s">
        <v>19</v>
      </c>
      <c r="F480" s="221" t="s">
        <v>217</v>
      </c>
      <c r="G480" s="218"/>
      <c r="H480" s="222">
        <v>17.5</v>
      </c>
      <c r="I480" s="223"/>
      <c r="J480" s="218"/>
      <c r="K480" s="218"/>
      <c r="L480" s="224"/>
      <c r="M480" s="225"/>
      <c r="N480" s="226"/>
      <c r="O480" s="226"/>
      <c r="P480" s="226"/>
      <c r="Q480" s="226"/>
      <c r="R480" s="226"/>
      <c r="S480" s="226"/>
      <c r="T480" s="227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28" t="s">
        <v>140</v>
      </c>
      <c r="AU480" s="228" t="s">
        <v>136</v>
      </c>
      <c r="AV480" s="13" t="s">
        <v>136</v>
      </c>
      <c r="AW480" s="13" t="s">
        <v>33</v>
      </c>
      <c r="AX480" s="13" t="s">
        <v>72</v>
      </c>
      <c r="AY480" s="228" t="s">
        <v>127</v>
      </c>
    </row>
    <row r="481" s="14" customFormat="1">
      <c r="A481" s="14"/>
      <c r="B481" s="229"/>
      <c r="C481" s="230"/>
      <c r="D481" s="219" t="s">
        <v>140</v>
      </c>
      <c r="E481" s="231" t="s">
        <v>19</v>
      </c>
      <c r="F481" s="232" t="s">
        <v>147</v>
      </c>
      <c r="G481" s="230"/>
      <c r="H481" s="233">
        <v>17.5</v>
      </c>
      <c r="I481" s="234"/>
      <c r="J481" s="230"/>
      <c r="K481" s="230"/>
      <c r="L481" s="235"/>
      <c r="M481" s="236"/>
      <c r="N481" s="237"/>
      <c r="O481" s="237"/>
      <c r="P481" s="237"/>
      <c r="Q481" s="237"/>
      <c r="R481" s="237"/>
      <c r="S481" s="237"/>
      <c r="T481" s="238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39" t="s">
        <v>140</v>
      </c>
      <c r="AU481" s="239" t="s">
        <v>136</v>
      </c>
      <c r="AV481" s="14" t="s">
        <v>128</v>
      </c>
      <c r="AW481" s="14" t="s">
        <v>33</v>
      </c>
      <c r="AX481" s="14" t="s">
        <v>72</v>
      </c>
      <c r="AY481" s="239" t="s">
        <v>127</v>
      </c>
    </row>
    <row r="482" s="13" customFormat="1">
      <c r="A482" s="13"/>
      <c r="B482" s="217"/>
      <c r="C482" s="218"/>
      <c r="D482" s="219" t="s">
        <v>140</v>
      </c>
      <c r="E482" s="220" t="s">
        <v>19</v>
      </c>
      <c r="F482" s="221" t="s">
        <v>218</v>
      </c>
      <c r="G482" s="218"/>
      <c r="H482" s="222">
        <v>1.8</v>
      </c>
      <c r="I482" s="223"/>
      <c r="J482" s="218"/>
      <c r="K482" s="218"/>
      <c r="L482" s="224"/>
      <c r="M482" s="225"/>
      <c r="N482" s="226"/>
      <c r="O482" s="226"/>
      <c r="P482" s="226"/>
      <c r="Q482" s="226"/>
      <c r="R482" s="226"/>
      <c r="S482" s="226"/>
      <c r="T482" s="227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28" t="s">
        <v>140</v>
      </c>
      <c r="AU482" s="228" t="s">
        <v>136</v>
      </c>
      <c r="AV482" s="13" t="s">
        <v>136</v>
      </c>
      <c r="AW482" s="13" t="s">
        <v>33</v>
      </c>
      <c r="AX482" s="13" t="s">
        <v>72</v>
      </c>
      <c r="AY482" s="228" t="s">
        <v>127</v>
      </c>
    </row>
    <row r="483" s="14" customFormat="1">
      <c r="A483" s="14"/>
      <c r="B483" s="229"/>
      <c r="C483" s="230"/>
      <c r="D483" s="219" t="s">
        <v>140</v>
      </c>
      <c r="E483" s="231" t="s">
        <v>19</v>
      </c>
      <c r="F483" s="232" t="s">
        <v>147</v>
      </c>
      <c r="G483" s="230"/>
      <c r="H483" s="233">
        <v>1.8</v>
      </c>
      <c r="I483" s="234"/>
      <c r="J483" s="230"/>
      <c r="K483" s="230"/>
      <c r="L483" s="235"/>
      <c r="M483" s="236"/>
      <c r="N483" s="237"/>
      <c r="O483" s="237"/>
      <c r="P483" s="237"/>
      <c r="Q483" s="237"/>
      <c r="R483" s="237"/>
      <c r="S483" s="237"/>
      <c r="T483" s="238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39" t="s">
        <v>140</v>
      </c>
      <c r="AU483" s="239" t="s">
        <v>136</v>
      </c>
      <c r="AV483" s="14" t="s">
        <v>128</v>
      </c>
      <c r="AW483" s="14" t="s">
        <v>33</v>
      </c>
      <c r="AX483" s="14" t="s">
        <v>72</v>
      </c>
      <c r="AY483" s="239" t="s">
        <v>127</v>
      </c>
    </row>
    <row r="484" s="15" customFormat="1">
      <c r="A484" s="15"/>
      <c r="B484" s="240"/>
      <c r="C484" s="241"/>
      <c r="D484" s="219" t="s">
        <v>140</v>
      </c>
      <c r="E484" s="242" t="s">
        <v>19</v>
      </c>
      <c r="F484" s="243" t="s">
        <v>149</v>
      </c>
      <c r="G484" s="241"/>
      <c r="H484" s="244">
        <v>19.300000000000001</v>
      </c>
      <c r="I484" s="245"/>
      <c r="J484" s="241"/>
      <c r="K484" s="241"/>
      <c r="L484" s="246"/>
      <c r="M484" s="247"/>
      <c r="N484" s="248"/>
      <c r="O484" s="248"/>
      <c r="P484" s="248"/>
      <c r="Q484" s="248"/>
      <c r="R484" s="248"/>
      <c r="S484" s="248"/>
      <c r="T484" s="249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50" t="s">
        <v>140</v>
      </c>
      <c r="AU484" s="250" t="s">
        <v>136</v>
      </c>
      <c r="AV484" s="15" t="s">
        <v>135</v>
      </c>
      <c r="AW484" s="15" t="s">
        <v>33</v>
      </c>
      <c r="AX484" s="15" t="s">
        <v>77</v>
      </c>
      <c r="AY484" s="250" t="s">
        <v>127</v>
      </c>
    </row>
    <row r="485" s="2" customFormat="1" ht="16.5" customHeight="1">
      <c r="A485" s="40"/>
      <c r="B485" s="41"/>
      <c r="C485" s="199" t="s">
        <v>1106</v>
      </c>
      <c r="D485" s="199" t="s">
        <v>130</v>
      </c>
      <c r="E485" s="200" t="s">
        <v>1107</v>
      </c>
      <c r="F485" s="201" t="s">
        <v>1108</v>
      </c>
      <c r="G485" s="202" t="s">
        <v>133</v>
      </c>
      <c r="H485" s="203">
        <v>6.7000000000000002</v>
      </c>
      <c r="I485" s="204"/>
      <c r="J485" s="205">
        <f>ROUND(I485*H485,2)</f>
        <v>0</v>
      </c>
      <c r="K485" s="201" t="s">
        <v>134</v>
      </c>
      <c r="L485" s="46"/>
      <c r="M485" s="206" t="s">
        <v>19</v>
      </c>
      <c r="N485" s="207" t="s">
        <v>44</v>
      </c>
      <c r="O485" s="86"/>
      <c r="P485" s="208">
        <f>O485*H485</f>
        <v>0</v>
      </c>
      <c r="Q485" s="208">
        <v>0</v>
      </c>
      <c r="R485" s="208">
        <f>Q485*H485</f>
        <v>0</v>
      </c>
      <c r="S485" s="208">
        <v>0.081500000000000003</v>
      </c>
      <c r="T485" s="209">
        <f>S485*H485</f>
        <v>0.54605000000000004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10" t="s">
        <v>219</v>
      </c>
      <c r="AT485" s="210" t="s">
        <v>130</v>
      </c>
      <c r="AU485" s="210" t="s">
        <v>136</v>
      </c>
      <c r="AY485" s="19" t="s">
        <v>127</v>
      </c>
      <c r="BE485" s="211">
        <f>IF(N485="základní",J485,0)</f>
        <v>0</v>
      </c>
      <c r="BF485" s="211">
        <f>IF(N485="snížená",J485,0)</f>
        <v>0</v>
      </c>
      <c r="BG485" s="211">
        <f>IF(N485="zákl. přenesená",J485,0)</f>
        <v>0</v>
      </c>
      <c r="BH485" s="211">
        <f>IF(N485="sníž. přenesená",J485,0)</f>
        <v>0</v>
      </c>
      <c r="BI485" s="211">
        <f>IF(N485="nulová",J485,0)</f>
        <v>0</v>
      </c>
      <c r="BJ485" s="19" t="s">
        <v>136</v>
      </c>
      <c r="BK485" s="211">
        <f>ROUND(I485*H485,2)</f>
        <v>0</v>
      </c>
      <c r="BL485" s="19" t="s">
        <v>219</v>
      </c>
      <c r="BM485" s="210" t="s">
        <v>1109</v>
      </c>
    </row>
    <row r="486" s="2" customFormat="1">
      <c r="A486" s="40"/>
      <c r="B486" s="41"/>
      <c r="C486" s="42"/>
      <c r="D486" s="212" t="s">
        <v>138</v>
      </c>
      <c r="E486" s="42"/>
      <c r="F486" s="213" t="s">
        <v>1110</v>
      </c>
      <c r="G486" s="42"/>
      <c r="H486" s="42"/>
      <c r="I486" s="214"/>
      <c r="J486" s="42"/>
      <c r="K486" s="42"/>
      <c r="L486" s="46"/>
      <c r="M486" s="215"/>
      <c r="N486" s="216"/>
      <c r="O486" s="86"/>
      <c r="P486" s="86"/>
      <c r="Q486" s="86"/>
      <c r="R486" s="86"/>
      <c r="S486" s="86"/>
      <c r="T486" s="87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T486" s="19" t="s">
        <v>138</v>
      </c>
      <c r="AU486" s="19" t="s">
        <v>136</v>
      </c>
    </row>
    <row r="487" s="13" customFormat="1">
      <c r="A487" s="13"/>
      <c r="B487" s="217"/>
      <c r="C487" s="218"/>
      <c r="D487" s="219" t="s">
        <v>140</v>
      </c>
      <c r="E487" s="220" t="s">
        <v>19</v>
      </c>
      <c r="F487" s="221" t="s">
        <v>1111</v>
      </c>
      <c r="G487" s="218"/>
      <c r="H487" s="222">
        <v>6.7000000000000002</v>
      </c>
      <c r="I487" s="223"/>
      <c r="J487" s="218"/>
      <c r="K487" s="218"/>
      <c r="L487" s="224"/>
      <c r="M487" s="225"/>
      <c r="N487" s="226"/>
      <c r="O487" s="226"/>
      <c r="P487" s="226"/>
      <c r="Q487" s="226"/>
      <c r="R487" s="226"/>
      <c r="S487" s="226"/>
      <c r="T487" s="227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28" t="s">
        <v>140</v>
      </c>
      <c r="AU487" s="228" t="s">
        <v>136</v>
      </c>
      <c r="AV487" s="13" t="s">
        <v>136</v>
      </c>
      <c r="AW487" s="13" t="s">
        <v>33</v>
      </c>
      <c r="AX487" s="13" t="s">
        <v>72</v>
      </c>
      <c r="AY487" s="228" t="s">
        <v>127</v>
      </c>
    </row>
    <row r="488" s="14" customFormat="1">
      <c r="A488" s="14"/>
      <c r="B488" s="229"/>
      <c r="C488" s="230"/>
      <c r="D488" s="219" t="s">
        <v>140</v>
      </c>
      <c r="E488" s="231" t="s">
        <v>19</v>
      </c>
      <c r="F488" s="232" t="s">
        <v>147</v>
      </c>
      <c r="G488" s="230"/>
      <c r="H488" s="233">
        <v>6.7000000000000002</v>
      </c>
      <c r="I488" s="234"/>
      <c r="J488" s="230"/>
      <c r="K488" s="230"/>
      <c r="L488" s="235"/>
      <c r="M488" s="236"/>
      <c r="N488" s="237"/>
      <c r="O488" s="237"/>
      <c r="P488" s="237"/>
      <c r="Q488" s="237"/>
      <c r="R488" s="237"/>
      <c r="S488" s="237"/>
      <c r="T488" s="238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39" t="s">
        <v>140</v>
      </c>
      <c r="AU488" s="239" t="s">
        <v>136</v>
      </c>
      <c r="AV488" s="14" t="s">
        <v>128</v>
      </c>
      <c r="AW488" s="14" t="s">
        <v>33</v>
      </c>
      <c r="AX488" s="14" t="s">
        <v>72</v>
      </c>
      <c r="AY488" s="239" t="s">
        <v>127</v>
      </c>
    </row>
    <row r="489" s="15" customFormat="1">
      <c r="A489" s="15"/>
      <c r="B489" s="240"/>
      <c r="C489" s="241"/>
      <c r="D489" s="219" t="s">
        <v>140</v>
      </c>
      <c r="E489" s="242" t="s">
        <v>19</v>
      </c>
      <c r="F489" s="243" t="s">
        <v>149</v>
      </c>
      <c r="G489" s="241"/>
      <c r="H489" s="244">
        <v>6.7000000000000002</v>
      </c>
      <c r="I489" s="245"/>
      <c r="J489" s="241"/>
      <c r="K489" s="241"/>
      <c r="L489" s="246"/>
      <c r="M489" s="247"/>
      <c r="N489" s="248"/>
      <c r="O489" s="248"/>
      <c r="P489" s="248"/>
      <c r="Q489" s="248"/>
      <c r="R489" s="248"/>
      <c r="S489" s="248"/>
      <c r="T489" s="249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50" t="s">
        <v>140</v>
      </c>
      <c r="AU489" s="250" t="s">
        <v>136</v>
      </c>
      <c r="AV489" s="15" t="s">
        <v>135</v>
      </c>
      <c r="AW489" s="15" t="s">
        <v>33</v>
      </c>
      <c r="AX489" s="15" t="s">
        <v>77</v>
      </c>
      <c r="AY489" s="250" t="s">
        <v>127</v>
      </c>
    </row>
    <row r="490" s="2" customFormat="1" ht="21.75" customHeight="1">
      <c r="A490" s="40"/>
      <c r="B490" s="41"/>
      <c r="C490" s="199" t="s">
        <v>1112</v>
      </c>
      <c r="D490" s="199" t="s">
        <v>130</v>
      </c>
      <c r="E490" s="200" t="s">
        <v>1113</v>
      </c>
      <c r="F490" s="201" t="s">
        <v>1114</v>
      </c>
      <c r="G490" s="202" t="s">
        <v>133</v>
      </c>
      <c r="H490" s="203">
        <v>19.300000000000001</v>
      </c>
      <c r="I490" s="204"/>
      <c r="J490" s="205">
        <f>ROUND(I490*H490,2)</f>
        <v>0</v>
      </c>
      <c r="K490" s="201" t="s">
        <v>19</v>
      </c>
      <c r="L490" s="46"/>
      <c r="M490" s="206" t="s">
        <v>19</v>
      </c>
      <c r="N490" s="207" t="s">
        <v>44</v>
      </c>
      <c r="O490" s="86"/>
      <c r="P490" s="208">
        <f>O490*H490</f>
        <v>0</v>
      </c>
      <c r="Q490" s="208">
        <v>0.0053</v>
      </c>
      <c r="R490" s="208">
        <f>Q490*H490</f>
        <v>0.10229000000000001</v>
      </c>
      <c r="S490" s="208">
        <v>0</v>
      </c>
      <c r="T490" s="209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0" t="s">
        <v>219</v>
      </c>
      <c r="AT490" s="210" t="s">
        <v>130</v>
      </c>
      <c r="AU490" s="210" t="s">
        <v>136</v>
      </c>
      <c r="AY490" s="19" t="s">
        <v>127</v>
      </c>
      <c r="BE490" s="211">
        <f>IF(N490="základní",J490,0)</f>
        <v>0</v>
      </c>
      <c r="BF490" s="211">
        <f>IF(N490="snížená",J490,0)</f>
        <v>0</v>
      </c>
      <c r="BG490" s="211">
        <f>IF(N490="zákl. přenesená",J490,0)</f>
        <v>0</v>
      </c>
      <c r="BH490" s="211">
        <f>IF(N490="sníž. přenesená",J490,0)</f>
        <v>0</v>
      </c>
      <c r="BI490" s="211">
        <f>IF(N490="nulová",J490,0)</f>
        <v>0</v>
      </c>
      <c r="BJ490" s="19" t="s">
        <v>136</v>
      </c>
      <c r="BK490" s="211">
        <f>ROUND(I490*H490,2)</f>
        <v>0</v>
      </c>
      <c r="BL490" s="19" t="s">
        <v>219</v>
      </c>
      <c r="BM490" s="210" t="s">
        <v>1115</v>
      </c>
    </row>
    <row r="491" s="2" customFormat="1" ht="16.5" customHeight="1">
      <c r="A491" s="40"/>
      <c r="B491" s="41"/>
      <c r="C491" s="251" t="s">
        <v>1116</v>
      </c>
      <c r="D491" s="251" t="s">
        <v>242</v>
      </c>
      <c r="E491" s="252" t="s">
        <v>1117</v>
      </c>
      <c r="F491" s="253" t="s">
        <v>1118</v>
      </c>
      <c r="G491" s="254" t="s">
        <v>133</v>
      </c>
      <c r="H491" s="255">
        <v>21.23</v>
      </c>
      <c r="I491" s="256"/>
      <c r="J491" s="257">
        <f>ROUND(I491*H491,2)</f>
        <v>0</v>
      </c>
      <c r="K491" s="253" t="s">
        <v>19</v>
      </c>
      <c r="L491" s="258"/>
      <c r="M491" s="259" t="s">
        <v>19</v>
      </c>
      <c r="N491" s="260" t="s">
        <v>44</v>
      </c>
      <c r="O491" s="86"/>
      <c r="P491" s="208">
        <f>O491*H491</f>
        <v>0</v>
      </c>
      <c r="Q491" s="208">
        <v>0.0129</v>
      </c>
      <c r="R491" s="208">
        <f>Q491*H491</f>
        <v>0.27386700000000003</v>
      </c>
      <c r="S491" s="208">
        <v>0</v>
      </c>
      <c r="T491" s="209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10" t="s">
        <v>304</v>
      </c>
      <c r="AT491" s="210" t="s">
        <v>242</v>
      </c>
      <c r="AU491" s="210" t="s">
        <v>136</v>
      </c>
      <c r="AY491" s="19" t="s">
        <v>127</v>
      </c>
      <c r="BE491" s="211">
        <f>IF(N491="základní",J491,0)</f>
        <v>0</v>
      </c>
      <c r="BF491" s="211">
        <f>IF(N491="snížená",J491,0)</f>
        <v>0</v>
      </c>
      <c r="BG491" s="211">
        <f>IF(N491="zákl. přenesená",J491,0)</f>
        <v>0</v>
      </c>
      <c r="BH491" s="211">
        <f>IF(N491="sníž. přenesená",J491,0)</f>
        <v>0</v>
      </c>
      <c r="BI491" s="211">
        <f>IF(N491="nulová",J491,0)</f>
        <v>0</v>
      </c>
      <c r="BJ491" s="19" t="s">
        <v>136</v>
      </c>
      <c r="BK491" s="211">
        <f>ROUND(I491*H491,2)</f>
        <v>0</v>
      </c>
      <c r="BL491" s="19" t="s">
        <v>219</v>
      </c>
      <c r="BM491" s="210" t="s">
        <v>1119</v>
      </c>
    </row>
    <row r="492" s="13" customFormat="1">
      <c r="A492" s="13"/>
      <c r="B492" s="217"/>
      <c r="C492" s="218"/>
      <c r="D492" s="219" t="s">
        <v>140</v>
      </c>
      <c r="E492" s="220" t="s">
        <v>19</v>
      </c>
      <c r="F492" s="221" t="s">
        <v>1120</v>
      </c>
      <c r="G492" s="218"/>
      <c r="H492" s="222">
        <v>21.23</v>
      </c>
      <c r="I492" s="223"/>
      <c r="J492" s="218"/>
      <c r="K492" s="218"/>
      <c r="L492" s="224"/>
      <c r="M492" s="225"/>
      <c r="N492" s="226"/>
      <c r="O492" s="226"/>
      <c r="P492" s="226"/>
      <c r="Q492" s="226"/>
      <c r="R492" s="226"/>
      <c r="S492" s="226"/>
      <c r="T492" s="227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28" t="s">
        <v>140</v>
      </c>
      <c r="AU492" s="228" t="s">
        <v>136</v>
      </c>
      <c r="AV492" s="13" t="s">
        <v>136</v>
      </c>
      <c r="AW492" s="13" t="s">
        <v>33</v>
      </c>
      <c r="AX492" s="13" t="s">
        <v>77</v>
      </c>
      <c r="AY492" s="228" t="s">
        <v>127</v>
      </c>
    </row>
    <row r="493" s="2" customFormat="1" ht="21.75" customHeight="1">
      <c r="A493" s="40"/>
      <c r="B493" s="41"/>
      <c r="C493" s="199" t="s">
        <v>1121</v>
      </c>
      <c r="D493" s="199" t="s">
        <v>130</v>
      </c>
      <c r="E493" s="200" t="s">
        <v>1122</v>
      </c>
      <c r="F493" s="201" t="s">
        <v>1123</v>
      </c>
      <c r="G493" s="202" t="s">
        <v>133</v>
      </c>
      <c r="H493" s="203">
        <v>19.300000000000001</v>
      </c>
      <c r="I493" s="204"/>
      <c r="J493" s="205">
        <f>ROUND(I493*H493,2)</f>
        <v>0</v>
      </c>
      <c r="K493" s="201" t="s">
        <v>19</v>
      </c>
      <c r="L493" s="46"/>
      <c r="M493" s="206" t="s">
        <v>19</v>
      </c>
      <c r="N493" s="207" t="s">
        <v>44</v>
      </c>
      <c r="O493" s="86"/>
      <c r="P493" s="208">
        <f>O493*H493</f>
        <v>0</v>
      </c>
      <c r="Q493" s="208">
        <v>0</v>
      </c>
      <c r="R493" s="208">
        <f>Q493*H493</f>
        <v>0</v>
      </c>
      <c r="S493" s="208">
        <v>0</v>
      </c>
      <c r="T493" s="209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10" t="s">
        <v>219</v>
      </c>
      <c r="AT493" s="210" t="s">
        <v>130</v>
      </c>
      <c r="AU493" s="210" t="s">
        <v>136</v>
      </c>
      <c r="AY493" s="19" t="s">
        <v>127</v>
      </c>
      <c r="BE493" s="211">
        <f>IF(N493="základní",J493,0)</f>
        <v>0</v>
      </c>
      <c r="BF493" s="211">
        <f>IF(N493="snížená",J493,0)</f>
        <v>0</v>
      </c>
      <c r="BG493" s="211">
        <f>IF(N493="zákl. přenesená",J493,0)</f>
        <v>0</v>
      </c>
      <c r="BH493" s="211">
        <f>IF(N493="sníž. přenesená",J493,0)</f>
        <v>0</v>
      </c>
      <c r="BI493" s="211">
        <f>IF(N493="nulová",J493,0)</f>
        <v>0</v>
      </c>
      <c r="BJ493" s="19" t="s">
        <v>136</v>
      </c>
      <c r="BK493" s="211">
        <f>ROUND(I493*H493,2)</f>
        <v>0</v>
      </c>
      <c r="BL493" s="19" t="s">
        <v>219</v>
      </c>
      <c r="BM493" s="210" t="s">
        <v>1124</v>
      </c>
    </row>
    <row r="494" s="2" customFormat="1" ht="21.75" customHeight="1">
      <c r="A494" s="40"/>
      <c r="B494" s="41"/>
      <c r="C494" s="199" t="s">
        <v>1125</v>
      </c>
      <c r="D494" s="199" t="s">
        <v>130</v>
      </c>
      <c r="E494" s="200" t="s">
        <v>1126</v>
      </c>
      <c r="F494" s="201" t="s">
        <v>1127</v>
      </c>
      <c r="G494" s="202" t="s">
        <v>133</v>
      </c>
      <c r="H494" s="203">
        <v>17.5</v>
      </c>
      <c r="I494" s="204"/>
      <c r="J494" s="205">
        <f>ROUND(I494*H494,2)</f>
        <v>0</v>
      </c>
      <c r="K494" s="201" t="s">
        <v>19</v>
      </c>
      <c r="L494" s="46"/>
      <c r="M494" s="206" t="s">
        <v>19</v>
      </c>
      <c r="N494" s="207" t="s">
        <v>44</v>
      </c>
      <c r="O494" s="86"/>
      <c r="P494" s="208">
        <f>O494*H494</f>
        <v>0</v>
      </c>
      <c r="Q494" s="208">
        <v>0</v>
      </c>
      <c r="R494" s="208">
        <f>Q494*H494</f>
        <v>0</v>
      </c>
      <c r="S494" s="208">
        <v>0</v>
      </c>
      <c r="T494" s="209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10" t="s">
        <v>219</v>
      </c>
      <c r="AT494" s="210" t="s">
        <v>130</v>
      </c>
      <c r="AU494" s="210" t="s">
        <v>136</v>
      </c>
      <c r="AY494" s="19" t="s">
        <v>127</v>
      </c>
      <c r="BE494" s="211">
        <f>IF(N494="základní",J494,0)</f>
        <v>0</v>
      </c>
      <c r="BF494" s="211">
        <f>IF(N494="snížená",J494,0)</f>
        <v>0</v>
      </c>
      <c r="BG494" s="211">
        <f>IF(N494="zákl. přenesená",J494,0)</f>
        <v>0</v>
      </c>
      <c r="BH494" s="211">
        <f>IF(N494="sníž. přenesená",J494,0)</f>
        <v>0</v>
      </c>
      <c r="BI494" s="211">
        <f>IF(N494="nulová",J494,0)</f>
        <v>0</v>
      </c>
      <c r="BJ494" s="19" t="s">
        <v>136</v>
      </c>
      <c r="BK494" s="211">
        <f>ROUND(I494*H494,2)</f>
        <v>0</v>
      </c>
      <c r="BL494" s="19" t="s">
        <v>219</v>
      </c>
      <c r="BM494" s="210" t="s">
        <v>1128</v>
      </c>
    </row>
    <row r="495" s="2" customFormat="1" ht="16.5" customHeight="1">
      <c r="A495" s="40"/>
      <c r="B495" s="41"/>
      <c r="C495" s="199" t="s">
        <v>1129</v>
      </c>
      <c r="D495" s="199" t="s">
        <v>130</v>
      </c>
      <c r="E495" s="200" t="s">
        <v>1130</v>
      </c>
      <c r="F495" s="201" t="s">
        <v>1131</v>
      </c>
      <c r="G495" s="202" t="s">
        <v>238</v>
      </c>
      <c r="H495" s="203">
        <v>1</v>
      </c>
      <c r="I495" s="204"/>
      <c r="J495" s="205">
        <f>ROUND(I495*H495,2)</f>
        <v>0</v>
      </c>
      <c r="K495" s="201" t="s">
        <v>134</v>
      </c>
      <c r="L495" s="46"/>
      <c r="M495" s="206" t="s">
        <v>19</v>
      </c>
      <c r="N495" s="207" t="s">
        <v>44</v>
      </c>
      <c r="O495" s="86"/>
      <c r="P495" s="208">
        <f>O495*H495</f>
        <v>0</v>
      </c>
      <c r="Q495" s="208">
        <v>0</v>
      </c>
      <c r="R495" s="208">
        <f>Q495*H495</f>
        <v>0</v>
      </c>
      <c r="S495" s="208">
        <v>0.00036000000000000002</v>
      </c>
      <c r="T495" s="209">
        <f>S495*H495</f>
        <v>0.00036000000000000002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10" t="s">
        <v>219</v>
      </c>
      <c r="AT495" s="210" t="s">
        <v>130</v>
      </c>
      <c r="AU495" s="210" t="s">
        <v>136</v>
      </c>
      <c r="AY495" s="19" t="s">
        <v>127</v>
      </c>
      <c r="BE495" s="211">
        <f>IF(N495="základní",J495,0)</f>
        <v>0</v>
      </c>
      <c r="BF495" s="211">
        <f>IF(N495="snížená",J495,0)</f>
        <v>0</v>
      </c>
      <c r="BG495" s="211">
        <f>IF(N495="zákl. přenesená",J495,0)</f>
        <v>0</v>
      </c>
      <c r="BH495" s="211">
        <f>IF(N495="sníž. přenesená",J495,0)</f>
        <v>0</v>
      </c>
      <c r="BI495" s="211">
        <f>IF(N495="nulová",J495,0)</f>
        <v>0</v>
      </c>
      <c r="BJ495" s="19" t="s">
        <v>136</v>
      </c>
      <c r="BK495" s="211">
        <f>ROUND(I495*H495,2)</f>
        <v>0</v>
      </c>
      <c r="BL495" s="19" t="s">
        <v>219</v>
      </c>
      <c r="BM495" s="210" t="s">
        <v>1132</v>
      </c>
    </row>
    <row r="496" s="2" customFormat="1">
      <c r="A496" s="40"/>
      <c r="B496" s="41"/>
      <c r="C496" s="42"/>
      <c r="D496" s="212" t="s">
        <v>138</v>
      </c>
      <c r="E496" s="42"/>
      <c r="F496" s="213" t="s">
        <v>1133</v>
      </c>
      <c r="G496" s="42"/>
      <c r="H496" s="42"/>
      <c r="I496" s="214"/>
      <c r="J496" s="42"/>
      <c r="K496" s="42"/>
      <c r="L496" s="46"/>
      <c r="M496" s="215"/>
      <c r="N496" s="216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138</v>
      </c>
      <c r="AU496" s="19" t="s">
        <v>136</v>
      </c>
    </row>
    <row r="497" s="2" customFormat="1" ht="16.5" customHeight="1">
      <c r="A497" s="40"/>
      <c r="B497" s="41"/>
      <c r="C497" s="199" t="s">
        <v>1134</v>
      </c>
      <c r="D497" s="199" t="s">
        <v>130</v>
      </c>
      <c r="E497" s="200" t="s">
        <v>1135</v>
      </c>
      <c r="F497" s="201" t="s">
        <v>1136</v>
      </c>
      <c r="G497" s="202" t="s">
        <v>152</v>
      </c>
      <c r="H497" s="203">
        <v>15.199999999999999</v>
      </c>
      <c r="I497" s="204"/>
      <c r="J497" s="205">
        <f>ROUND(I497*H497,2)</f>
        <v>0</v>
      </c>
      <c r="K497" s="201" t="s">
        <v>19</v>
      </c>
      <c r="L497" s="46"/>
      <c r="M497" s="206" t="s">
        <v>19</v>
      </c>
      <c r="N497" s="207" t="s">
        <v>44</v>
      </c>
      <c r="O497" s="86"/>
      <c r="P497" s="208">
        <f>O497*H497</f>
        <v>0</v>
      </c>
      <c r="Q497" s="208">
        <v>0.00055000000000000003</v>
      </c>
      <c r="R497" s="208">
        <f>Q497*H497</f>
        <v>0.0083599999999999994</v>
      </c>
      <c r="S497" s="208">
        <v>0</v>
      </c>
      <c r="T497" s="209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0" t="s">
        <v>219</v>
      </c>
      <c r="AT497" s="210" t="s">
        <v>130</v>
      </c>
      <c r="AU497" s="210" t="s">
        <v>136</v>
      </c>
      <c r="AY497" s="19" t="s">
        <v>127</v>
      </c>
      <c r="BE497" s="211">
        <f>IF(N497="základní",J497,0)</f>
        <v>0</v>
      </c>
      <c r="BF497" s="211">
        <f>IF(N497="snížená",J497,0)</f>
        <v>0</v>
      </c>
      <c r="BG497" s="211">
        <f>IF(N497="zákl. přenesená",J497,0)</f>
        <v>0</v>
      </c>
      <c r="BH497" s="211">
        <f>IF(N497="sníž. přenesená",J497,0)</f>
        <v>0</v>
      </c>
      <c r="BI497" s="211">
        <f>IF(N497="nulová",J497,0)</f>
        <v>0</v>
      </c>
      <c r="BJ497" s="19" t="s">
        <v>136</v>
      </c>
      <c r="BK497" s="211">
        <f>ROUND(I497*H497,2)</f>
        <v>0</v>
      </c>
      <c r="BL497" s="19" t="s">
        <v>219</v>
      </c>
      <c r="BM497" s="210" t="s">
        <v>1137</v>
      </c>
    </row>
    <row r="498" s="2" customFormat="1" ht="16.5" customHeight="1">
      <c r="A498" s="40"/>
      <c r="B498" s="41"/>
      <c r="C498" s="199" t="s">
        <v>1138</v>
      </c>
      <c r="D498" s="199" t="s">
        <v>130</v>
      </c>
      <c r="E498" s="200" t="s">
        <v>1139</v>
      </c>
      <c r="F498" s="201" t="s">
        <v>1140</v>
      </c>
      <c r="G498" s="202" t="s">
        <v>152</v>
      </c>
      <c r="H498" s="203">
        <v>10</v>
      </c>
      <c r="I498" s="204"/>
      <c r="J498" s="205">
        <f>ROUND(I498*H498,2)</f>
        <v>0</v>
      </c>
      <c r="K498" s="201" t="s">
        <v>19</v>
      </c>
      <c r="L498" s="46"/>
      <c r="M498" s="206" t="s">
        <v>19</v>
      </c>
      <c r="N498" s="207" t="s">
        <v>44</v>
      </c>
      <c r="O498" s="86"/>
      <c r="P498" s="208">
        <f>O498*H498</f>
        <v>0</v>
      </c>
      <c r="Q498" s="208">
        <v>0.00050000000000000001</v>
      </c>
      <c r="R498" s="208">
        <f>Q498*H498</f>
        <v>0.0050000000000000001</v>
      </c>
      <c r="S498" s="208">
        <v>0</v>
      </c>
      <c r="T498" s="209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10" t="s">
        <v>219</v>
      </c>
      <c r="AT498" s="210" t="s">
        <v>130</v>
      </c>
      <c r="AU498" s="210" t="s">
        <v>136</v>
      </c>
      <c r="AY498" s="19" t="s">
        <v>127</v>
      </c>
      <c r="BE498" s="211">
        <f>IF(N498="základní",J498,0)</f>
        <v>0</v>
      </c>
      <c r="BF498" s="211">
        <f>IF(N498="snížená",J498,0)</f>
        <v>0</v>
      </c>
      <c r="BG498" s="211">
        <f>IF(N498="zákl. přenesená",J498,0)</f>
        <v>0</v>
      </c>
      <c r="BH498" s="211">
        <f>IF(N498="sníž. přenesená",J498,0)</f>
        <v>0</v>
      </c>
      <c r="BI498" s="211">
        <f>IF(N498="nulová",J498,0)</f>
        <v>0</v>
      </c>
      <c r="BJ498" s="19" t="s">
        <v>136</v>
      </c>
      <c r="BK498" s="211">
        <f>ROUND(I498*H498,2)</f>
        <v>0</v>
      </c>
      <c r="BL498" s="19" t="s">
        <v>219</v>
      </c>
      <c r="BM498" s="210" t="s">
        <v>1141</v>
      </c>
    </row>
    <row r="499" s="2" customFormat="1" ht="16.5" customHeight="1">
      <c r="A499" s="40"/>
      <c r="B499" s="41"/>
      <c r="C499" s="199" t="s">
        <v>1142</v>
      </c>
      <c r="D499" s="199" t="s">
        <v>130</v>
      </c>
      <c r="E499" s="200" t="s">
        <v>1143</v>
      </c>
      <c r="F499" s="201" t="s">
        <v>1144</v>
      </c>
      <c r="G499" s="202" t="s">
        <v>238</v>
      </c>
      <c r="H499" s="203">
        <v>1</v>
      </c>
      <c r="I499" s="204"/>
      <c r="J499" s="205">
        <f>ROUND(I499*H499,2)</f>
        <v>0</v>
      </c>
      <c r="K499" s="201" t="s">
        <v>134</v>
      </c>
      <c r="L499" s="46"/>
      <c r="M499" s="206" t="s">
        <v>19</v>
      </c>
      <c r="N499" s="207" t="s">
        <v>44</v>
      </c>
      <c r="O499" s="86"/>
      <c r="P499" s="208">
        <f>O499*H499</f>
        <v>0</v>
      </c>
      <c r="Q499" s="208">
        <v>0.00020000000000000001</v>
      </c>
      <c r="R499" s="208">
        <f>Q499*H499</f>
        <v>0.00020000000000000001</v>
      </c>
      <c r="S499" s="208">
        <v>0</v>
      </c>
      <c r="T499" s="209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0" t="s">
        <v>219</v>
      </c>
      <c r="AT499" s="210" t="s">
        <v>130</v>
      </c>
      <c r="AU499" s="210" t="s">
        <v>136</v>
      </c>
      <c r="AY499" s="19" t="s">
        <v>127</v>
      </c>
      <c r="BE499" s="211">
        <f>IF(N499="základní",J499,0)</f>
        <v>0</v>
      </c>
      <c r="BF499" s="211">
        <f>IF(N499="snížená",J499,0)</f>
        <v>0</v>
      </c>
      <c r="BG499" s="211">
        <f>IF(N499="zákl. přenesená",J499,0)</f>
        <v>0</v>
      </c>
      <c r="BH499" s="211">
        <f>IF(N499="sníž. přenesená",J499,0)</f>
        <v>0</v>
      </c>
      <c r="BI499" s="211">
        <f>IF(N499="nulová",J499,0)</f>
        <v>0</v>
      </c>
      <c r="BJ499" s="19" t="s">
        <v>136</v>
      </c>
      <c r="BK499" s="211">
        <f>ROUND(I499*H499,2)</f>
        <v>0</v>
      </c>
      <c r="BL499" s="19" t="s">
        <v>219</v>
      </c>
      <c r="BM499" s="210" t="s">
        <v>1145</v>
      </c>
    </row>
    <row r="500" s="2" customFormat="1">
      <c r="A500" s="40"/>
      <c r="B500" s="41"/>
      <c r="C500" s="42"/>
      <c r="D500" s="212" t="s">
        <v>138</v>
      </c>
      <c r="E500" s="42"/>
      <c r="F500" s="213" t="s">
        <v>1146</v>
      </c>
      <c r="G500" s="42"/>
      <c r="H500" s="42"/>
      <c r="I500" s="214"/>
      <c r="J500" s="42"/>
      <c r="K500" s="42"/>
      <c r="L500" s="46"/>
      <c r="M500" s="215"/>
      <c r="N500" s="216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138</v>
      </c>
      <c r="AU500" s="19" t="s">
        <v>136</v>
      </c>
    </row>
    <row r="501" s="2" customFormat="1" ht="16.5" customHeight="1">
      <c r="A501" s="40"/>
      <c r="B501" s="41"/>
      <c r="C501" s="251" t="s">
        <v>1147</v>
      </c>
      <c r="D501" s="251" t="s">
        <v>242</v>
      </c>
      <c r="E501" s="252" t="s">
        <v>1148</v>
      </c>
      <c r="F501" s="253" t="s">
        <v>1149</v>
      </c>
      <c r="G501" s="254" t="s">
        <v>238</v>
      </c>
      <c r="H501" s="255">
        <v>1</v>
      </c>
      <c r="I501" s="256"/>
      <c r="J501" s="257">
        <f>ROUND(I501*H501,2)</f>
        <v>0</v>
      </c>
      <c r="K501" s="253" t="s">
        <v>134</v>
      </c>
      <c r="L501" s="258"/>
      <c r="M501" s="259" t="s">
        <v>19</v>
      </c>
      <c r="N501" s="260" t="s">
        <v>44</v>
      </c>
      <c r="O501" s="86"/>
      <c r="P501" s="208">
        <f>O501*H501</f>
        <v>0</v>
      </c>
      <c r="Q501" s="208">
        <v>9.0000000000000006E-05</v>
      </c>
      <c r="R501" s="208">
        <f>Q501*H501</f>
        <v>9.0000000000000006E-05</v>
      </c>
      <c r="S501" s="208">
        <v>0</v>
      </c>
      <c r="T501" s="209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10" t="s">
        <v>304</v>
      </c>
      <c r="AT501" s="210" t="s">
        <v>242</v>
      </c>
      <c r="AU501" s="210" t="s">
        <v>136</v>
      </c>
      <c r="AY501" s="19" t="s">
        <v>127</v>
      </c>
      <c r="BE501" s="211">
        <f>IF(N501="základní",J501,0)</f>
        <v>0</v>
      </c>
      <c r="BF501" s="211">
        <f>IF(N501="snížená",J501,0)</f>
        <v>0</v>
      </c>
      <c r="BG501" s="211">
        <f>IF(N501="zákl. přenesená",J501,0)</f>
        <v>0</v>
      </c>
      <c r="BH501" s="211">
        <f>IF(N501="sníž. přenesená",J501,0)</f>
        <v>0</v>
      </c>
      <c r="BI501" s="211">
        <f>IF(N501="nulová",J501,0)</f>
        <v>0</v>
      </c>
      <c r="BJ501" s="19" t="s">
        <v>136</v>
      </c>
      <c r="BK501" s="211">
        <f>ROUND(I501*H501,2)</f>
        <v>0</v>
      </c>
      <c r="BL501" s="19" t="s">
        <v>219</v>
      </c>
      <c r="BM501" s="210" t="s">
        <v>1150</v>
      </c>
    </row>
    <row r="502" s="2" customFormat="1" ht="16.5" customHeight="1">
      <c r="A502" s="40"/>
      <c r="B502" s="41"/>
      <c r="C502" s="199" t="s">
        <v>1151</v>
      </c>
      <c r="D502" s="199" t="s">
        <v>130</v>
      </c>
      <c r="E502" s="200" t="s">
        <v>1152</v>
      </c>
      <c r="F502" s="201" t="s">
        <v>1153</v>
      </c>
      <c r="G502" s="202" t="s">
        <v>152</v>
      </c>
      <c r="H502" s="203">
        <v>11.5</v>
      </c>
      <c r="I502" s="204"/>
      <c r="J502" s="205">
        <f>ROUND(I502*H502,2)</f>
        <v>0</v>
      </c>
      <c r="K502" s="201" t="s">
        <v>134</v>
      </c>
      <c r="L502" s="46"/>
      <c r="M502" s="206" t="s">
        <v>19</v>
      </c>
      <c r="N502" s="207" t="s">
        <v>44</v>
      </c>
      <c r="O502" s="86"/>
      <c r="P502" s="208">
        <f>O502*H502</f>
        <v>0</v>
      </c>
      <c r="Q502" s="208">
        <v>9.0000000000000006E-05</v>
      </c>
      <c r="R502" s="208">
        <f>Q502*H502</f>
        <v>0.0010350000000000001</v>
      </c>
      <c r="S502" s="208">
        <v>0</v>
      </c>
      <c r="T502" s="209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10" t="s">
        <v>219</v>
      </c>
      <c r="AT502" s="210" t="s">
        <v>130</v>
      </c>
      <c r="AU502" s="210" t="s">
        <v>136</v>
      </c>
      <c r="AY502" s="19" t="s">
        <v>127</v>
      </c>
      <c r="BE502" s="211">
        <f>IF(N502="základní",J502,0)</f>
        <v>0</v>
      </c>
      <c r="BF502" s="211">
        <f>IF(N502="snížená",J502,0)</f>
        <v>0</v>
      </c>
      <c r="BG502" s="211">
        <f>IF(N502="zákl. přenesená",J502,0)</f>
        <v>0</v>
      </c>
      <c r="BH502" s="211">
        <f>IF(N502="sníž. přenesená",J502,0)</f>
        <v>0</v>
      </c>
      <c r="BI502" s="211">
        <f>IF(N502="nulová",J502,0)</f>
        <v>0</v>
      </c>
      <c r="BJ502" s="19" t="s">
        <v>136</v>
      </c>
      <c r="BK502" s="211">
        <f>ROUND(I502*H502,2)</f>
        <v>0</v>
      </c>
      <c r="BL502" s="19" t="s">
        <v>219</v>
      </c>
      <c r="BM502" s="210" t="s">
        <v>1154</v>
      </c>
    </row>
    <row r="503" s="2" customFormat="1">
      <c r="A503" s="40"/>
      <c r="B503" s="41"/>
      <c r="C503" s="42"/>
      <c r="D503" s="212" t="s">
        <v>138</v>
      </c>
      <c r="E503" s="42"/>
      <c r="F503" s="213" t="s">
        <v>1155</v>
      </c>
      <c r="G503" s="42"/>
      <c r="H503" s="42"/>
      <c r="I503" s="214"/>
      <c r="J503" s="42"/>
      <c r="K503" s="42"/>
      <c r="L503" s="46"/>
      <c r="M503" s="215"/>
      <c r="N503" s="216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138</v>
      </c>
      <c r="AU503" s="19" t="s">
        <v>136</v>
      </c>
    </row>
    <row r="504" s="2" customFormat="1" ht="16.5" customHeight="1">
      <c r="A504" s="40"/>
      <c r="B504" s="41"/>
      <c r="C504" s="199" t="s">
        <v>1156</v>
      </c>
      <c r="D504" s="199" t="s">
        <v>130</v>
      </c>
      <c r="E504" s="200" t="s">
        <v>1157</v>
      </c>
      <c r="F504" s="201" t="s">
        <v>1158</v>
      </c>
      <c r="G504" s="202" t="s">
        <v>133</v>
      </c>
      <c r="H504" s="203">
        <v>19.300000000000001</v>
      </c>
      <c r="I504" s="204"/>
      <c r="J504" s="205">
        <f>ROUND(I504*H504,2)</f>
        <v>0</v>
      </c>
      <c r="K504" s="201" t="s">
        <v>134</v>
      </c>
      <c r="L504" s="46"/>
      <c r="M504" s="206" t="s">
        <v>19</v>
      </c>
      <c r="N504" s="207" t="s">
        <v>44</v>
      </c>
      <c r="O504" s="86"/>
      <c r="P504" s="208">
        <f>O504*H504</f>
        <v>0</v>
      </c>
      <c r="Q504" s="208">
        <v>5.0000000000000002E-05</v>
      </c>
      <c r="R504" s="208">
        <f>Q504*H504</f>
        <v>0.00096500000000000004</v>
      </c>
      <c r="S504" s="208">
        <v>0</v>
      </c>
      <c r="T504" s="209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10" t="s">
        <v>219</v>
      </c>
      <c r="AT504" s="210" t="s">
        <v>130</v>
      </c>
      <c r="AU504" s="210" t="s">
        <v>136</v>
      </c>
      <c r="AY504" s="19" t="s">
        <v>127</v>
      </c>
      <c r="BE504" s="211">
        <f>IF(N504="základní",J504,0)</f>
        <v>0</v>
      </c>
      <c r="BF504" s="211">
        <f>IF(N504="snížená",J504,0)</f>
        <v>0</v>
      </c>
      <c r="BG504" s="211">
        <f>IF(N504="zákl. přenesená",J504,0)</f>
        <v>0</v>
      </c>
      <c r="BH504" s="211">
        <f>IF(N504="sníž. přenesená",J504,0)</f>
        <v>0</v>
      </c>
      <c r="BI504" s="211">
        <f>IF(N504="nulová",J504,0)</f>
        <v>0</v>
      </c>
      <c r="BJ504" s="19" t="s">
        <v>136</v>
      </c>
      <c r="BK504" s="211">
        <f>ROUND(I504*H504,2)</f>
        <v>0</v>
      </c>
      <c r="BL504" s="19" t="s">
        <v>219</v>
      </c>
      <c r="BM504" s="210" t="s">
        <v>1159</v>
      </c>
    </row>
    <row r="505" s="2" customFormat="1">
      <c r="A505" s="40"/>
      <c r="B505" s="41"/>
      <c r="C505" s="42"/>
      <c r="D505" s="212" t="s">
        <v>138</v>
      </c>
      <c r="E505" s="42"/>
      <c r="F505" s="213" t="s">
        <v>1160</v>
      </c>
      <c r="G505" s="42"/>
      <c r="H505" s="42"/>
      <c r="I505" s="214"/>
      <c r="J505" s="42"/>
      <c r="K505" s="42"/>
      <c r="L505" s="46"/>
      <c r="M505" s="215"/>
      <c r="N505" s="216"/>
      <c r="O505" s="86"/>
      <c r="P505" s="86"/>
      <c r="Q505" s="86"/>
      <c r="R505" s="86"/>
      <c r="S505" s="86"/>
      <c r="T505" s="87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9" t="s">
        <v>138</v>
      </c>
      <c r="AU505" s="19" t="s">
        <v>136</v>
      </c>
    </row>
    <row r="506" s="2" customFormat="1" ht="24.15" customHeight="1">
      <c r="A506" s="40"/>
      <c r="B506" s="41"/>
      <c r="C506" s="199" t="s">
        <v>1161</v>
      </c>
      <c r="D506" s="199" t="s">
        <v>130</v>
      </c>
      <c r="E506" s="200" t="s">
        <v>1162</v>
      </c>
      <c r="F506" s="201" t="s">
        <v>1163</v>
      </c>
      <c r="G506" s="202" t="s">
        <v>399</v>
      </c>
      <c r="H506" s="261"/>
      <c r="I506" s="204"/>
      <c r="J506" s="205">
        <f>ROUND(I506*H506,2)</f>
        <v>0</v>
      </c>
      <c r="K506" s="201" t="s">
        <v>134</v>
      </c>
      <c r="L506" s="46"/>
      <c r="M506" s="206" t="s">
        <v>19</v>
      </c>
      <c r="N506" s="207" t="s">
        <v>44</v>
      </c>
      <c r="O506" s="86"/>
      <c r="P506" s="208">
        <f>O506*H506</f>
        <v>0</v>
      </c>
      <c r="Q506" s="208">
        <v>0</v>
      </c>
      <c r="R506" s="208">
        <f>Q506*H506</f>
        <v>0</v>
      </c>
      <c r="S506" s="208">
        <v>0</v>
      </c>
      <c r="T506" s="209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0" t="s">
        <v>219</v>
      </c>
      <c r="AT506" s="210" t="s">
        <v>130</v>
      </c>
      <c r="AU506" s="210" t="s">
        <v>136</v>
      </c>
      <c r="AY506" s="19" t="s">
        <v>127</v>
      </c>
      <c r="BE506" s="211">
        <f>IF(N506="základní",J506,0)</f>
        <v>0</v>
      </c>
      <c r="BF506" s="211">
        <f>IF(N506="snížená",J506,0)</f>
        <v>0</v>
      </c>
      <c r="BG506" s="211">
        <f>IF(N506="zákl. přenesená",J506,0)</f>
        <v>0</v>
      </c>
      <c r="BH506" s="211">
        <f>IF(N506="sníž. přenesená",J506,0)</f>
        <v>0</v>
      </c>
      <c r="BI506" s="211">
        <f>IF(N506="nulová",J506,0)</f>
        <v>0</v>
      </c>
      <c r="BJ506" s="19" t="s">
        <v>136</v>
      </c>
      <c r="BK506" s="211">
        <f>ROUND(I506*H506,2)</f>
        <v>0</v>
      </c>
      <c r="BL506" s="19" t="s">
        <v>219</v>
      </c>
      <c r="BM506" s="210" t="s">
        <v>1164</v>
      </c>
    </row>
    <row r="507" s="2" customFormat="1">
      <c r="A507" s="40"/>
      <c r="B507" s="41"/>
      <c r="C507" s="42"/>
      <c r="D507" s="212" t="s">
        <v>138</v>
      </c>
      <c r="E507" s="42"/>
      <c r="F507" s="213" t="s">
        <v>1165</v>
      </c>
      <c r="G507" s="42"/>
      <c r="H507" s="42"/>
      <c r="I507" s="214"/>
      <c r="J507" s="42"/>
      <c r="K507" s="42"/>
      <c r="L507" s="46"/>
      <c r="M507" s="215"/>
      <c r="N507" s="216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138</v>
      </c>
      <c r="AU507" s="19" t="s">
        <v>136</v>
      </c>
    </row>
    <row r="508" s="12" customFormat="1" ht="22.8" customHeight="1">
      <c r="A508" s="12"/>
      <c r="B508" s="183"/>
      <c r="C508" s="184"/>
      <c r="D508" s="185" t="s">
        <v>71</v>
      </c>
      <c r="E508" s="197" t="s">
        <v>1166</v>
      </c>
      <c r="F508" s="197" t="s">
        <v>1167</v>
      </c>
      <c r="G508" s="184"/>
      <c r="H508" s="184"/>
      <c r="I508" s="187"/>
      <c r="J508" s="198">
        <f>BK508</f>
        <v>0</v>
      </c>
      <c r="K508" s="184"/>
      <c r="L508" s="189"/>
      <c r="M508" s="190"/>
      <c r="N508" s="191"/>
      <c r="O508" s="191"/>
      <c r="P508" s="192">
        <f>SUM(P509:P534)</f>
        <v>0</v>
      </c>
      <c r="Q508" s="191"/>
      <c r="R508" s="192">
        <f>SUM(R509:R534)</f>
        <v>0.005314000000000001</v>
      </c>
      <c r="S508" s="191"/>
      <c r="T508" s="193">
        <f>SUM(T509:T534)</f>
        <v>0.00015000000000000001</v>
      </c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R508" s="194" t="s">
        <v>136</v>
      </c>
      <c r="AT508" s="195" t="s">
        <v>71</v>
      </c>
      <c r="AU508" s="195" t="s">
        <v>77</v>
      </c>
      <c r="AY508" s="194" t="s">
        <v>127</v>
      </c>
      <c r="BK508" s="196">
        <f>SUM(BK509:BK534)</f>
        <v>0</v>
      </c>
    </row>
    <row r="509" s="2" customFormat="1" ht="16.5" customHeight="1">
      <c r="A509" s="40"/>
      <c r="B509" s="41"/>
      <c r="C509" s="199" t="s">
        <v>1168</v>
      </c>
      <c r="D509" s="199" t="s">
        <v>130</v>
      </c>
      <c r="E509" s="200" t="s">
        <v>1169</v>
      </c>
      <c r="F509" s="201" t="s">
        <v>1170</v>
      </c>
      <c r="G509" s="202" t="s">
        <v>133</v>
      </c>
      <c r="H509" s="203">
        <v>15</v>
      </c>
      <c r="I509" s="204"/>
      <c r="J509" s="205">
        <f>ROUND(I509*H509,2)</f>
        <v>0</v>
      </c>
      <c r="K509" s="201" t="s">
        <v>134</v>
      </c>
      <c r="L509" s="46"/>
      <c r="M509" s="206" t="s">
        <v>19</v>
      </c>
      <c r="N509" s="207" t="s">
        <v>44</v>
      </c>
      <c r="O509" s="86"/>
      <c r="P509" s="208">
        <f>O509*H509</f>
        <v>0</v>
      </c>
      <c r="Q509" s="208">
        <v>0</v>
      </c>
      <c r="R509" s="208">
        <f>Q509*H509</f>
        <v>0</v>
      </c>
      <c r="S509" s="208">
        <v>1.0000000000000001E-05</v>
      </c>
      <c r="T509" s="209">
        <f>S509*H509</f>
        <v>0.00015000000000000001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10" t="s">
        <v>219</v>
      </c>
      <c r="AT509" s="210" t="s">
        <v>130</v>
      </c>
      <c r="AU509" s="210" t="s">
        <v>136</v>
      </c>
      <c r="AY509" s="19" t="s">
        <v>127</v>
      </c>
      <c r="BE509" s="211">
        <f>IF(N509="základní",J509,0)</f>
        <v>0</v>
      </c>
      <c r="BF509" s="211">
        <f>IF(N509="snížená",J509,0)</f>
        <v>0</v>
      </c>
      <c r="BG509" s="211">
        <f>IF(N509="zákl. přenesená",J509,0)</f>
        <v>0</v>
      </c>
      <c r="BH509" s="211">
        <f>IF(N509="sníž. přenesená",J509,0)</f>
        <v>0</v>
      </c>
      <c r="BI509" s="211">
        <f>IF(N509="nulová",J509,0)</f>
        <v>0</v>
      </c>
      <c r="BJ509" s="19" t="s">
        <v>136</v>
      </c>
      <c r="BK509" s="211">
        <f>ROUND(I509*H509,2)</f>
        <v>0</v>
      </c>
      <c r="BL509" s="19" t="s">
        <v>219</v>
      </c>
      <c r="BM509" s="210" t="s">
        <v>1171</v>
      </c>
    </row>
    <row r="510" s="2" customFormat="1">
      <c r="A510" s="40"/>
      <c r="B510" s="41"/>
      <c r="C510" s="42"/>
      <c r="D510" s="212" t="s">
        <v>138</v>
      </c>
      <c r="E510" s="42"/>
      <c r="F510" s="213" t="s">
        <v>1172</v>
      </c>
      <c r="G510" s="42"/>
      <c r="H510" s="42"/>
      <c r="I510" s="214"/>
      <c r="J510" s="42"/>
      <c r="K510" s="42"/>
      <c r="L510" s="46"/>
      <c r="M510" s="215"/>
      <c r="N510" s="216"/>
      <c r="O510" s="86"/>
      <c r="P510" s="86"/>
      <c r="Q510" s="86"/>
      <c r="R510" s="86"/>
      <c r="S510" s="86"/>
      <c r="T510" s="87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9" t="s">
        <v>138</v>
      </c>
      <c r="AU510" s="19" t="s">
        <v>136</v>
      </c>
    </row>
    <row r="511" s="2" customFormat="1" ht="16.5" customHeight="1">
      <c r="A511" s="40"/>
      <c r="B511" s="41"/>
      <c r="C511" s="251" t="s">
        <v>1173</v>
      </c>
      <c r="D511" s="251" t="s">
        <v>242</v>
      </c>
      <c r="E511" s="252" t="s">
        <v>1174</v>
      </c>
      <c r="F511" s="253" t="s">
        <v>1175</v>
      </c>
      <c r="G511" s="254" t="s">
        <v>133</v>
      </c>
      <c r="H511" s="255">
        <v>15</v>
      </c>
      <c r="I511" s="256"/>
      <c r="J511" s="257">
        <f>ROUND(I511*H511,2)</f>
        <v>0</v>
      </c>
      <c r="K511" s="253" t="s">
        <v>134</v>
      </c>
      <c r="L511" s="258"/>
      <c r="M511" s="259" t="s">
        <v>19</v>
      </c>
      <c r="N511" s="260" t="s">
        <v>44</v>
      </c>
      <c r="O511" s="86"/>
      <c r="P511" s="208">
        <f>O511*H511</f>
        <v>0</v>
      </c>
      <c r="Q511" s="208">
        <v>4.0000000000000003E-05</v>
      </c>
      <c r="R511" s="208">
        <f>Q511*H511</f>
        <v>0.00060000000000000006</v>
      </c>
      <c r="S511" s="208">
        <v>0</v>
      </c>
      <c r="T511" s="209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10" t="s">
        <v>304</v>
      </c>
      <c r="AT511" s="210" t="s">
        <v>242</v>
      </c>
      <c r="AU511" s="210" t="s">
        <v>136</v>
      </c>
      <c r="AY511" s="19" t="s">
        <v>127</v>
      </c>
      <c r="BE511" s="211">
        <f>IF(N511="základní",J511,0)</f>
        <v>0</v>
      </c>
      <c r="BF511" s="211">
        <f>IF(N511="snížená",J511,0)</f>
        <v>0</v>
      </c>
      <c r="BG511" s="211">
        <f>IF(N511="zákl. přenesená",J511,0)</f>
        <v>0</v>
      </c>
      <c r="BH511" s="211">
        <f>IF(N511="sníž. přenesená",J511,0)</f>
        <v>0</v>
      </c>
      <c r="BI511" s="211">
        <f>IF(N511="nulová",J511,0)</f>
        <v>0</v>
      </c>
      <c r="BJ511" s="19" t="s">
        <v>136</v>
      </c>
      <c r="BK511" s="211">
        <f>ROUND(I511*H511,2)</f>
        <v>0</v>
      </c>
      <c r="BL511" s="19" t="s">
        <v>219</v>
      </c>
      <c r="BM511" s="210" t="s">
        <v>1176</v>
      </c>
    </row>
    <row r="512" s="2" customFormat="1" ht="21.75" customHeight="1">
      <c r="A512" s="40"/>
      <c r="B512" s="41"/>
      <c r="C512" s="199" t="s">
        <v>1177</v>
      </c>
      <c r="D512" s="199" t="s">
        <v>130</v>
      </c>
      <c r="E512" s="200" t="s">
        <v>1178</v>
      </c>
      <c r="F512" s="201" t="s">
        <v>1179</v>
      </c>
      <c r="G512" s="202" t="s">
        <v>133</v>
      </c>
      <c r="H512" s="203">
        <v>7.4000000000000004</v>
      </c>
      <c r="I512" s="204"/>
      <c r="J512" s="205">
        <f>ROUND(I512*H512,2)</f>
        <v>0</v>
      </c>
      <c r="K512" s="201" t="s">
        <v>134</v>
      </c>
      <c r="L512" s="46"/>
      <c r="M512" s="206" t="s">
        <v>19</v>
      </c>
      <c r="N512" s="207" t="s">
        <v>44</v>
      </c>
      <c r="O512" s="86"/>
      <c r="P512" s="208">
        <f>O512*H512</f>
        <v>0</v>
      </c>
      <c r="Q512" s="208">
        <v>6.9999999999999994E-05</v>
      </c>
      <c r="R512" s="208">
        <f>Q512*H512</f>
        <v>0.00051800000000000001</v>
      </c>
      <c r="S512" s="208">
        <v>0</v>
      </c>
      <c r="T512" s="209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10" t="s">
        <v>219</v>
      </c>
      <c r="AT512" s="210" t="s">
        <v>130</v>
      </c>
      <c r="AU512" s="210" t="s">
        <v>136</v>
      </c>
      <c r="AY512" s="19" t="s">
        <v>127</v>
      </c>
      <c r="BE512" s="211">
        <f>IF(N512="základní",J512,0)</f>
        <v>0</v>
      </c>
      <c r="BF512" s="211">
        <f>IF(N512="snížená",J512,0)</f>
        <v>0</v>
      </c>
      <c r="BG512" s="211">
        <f>IF(N512="zákl. přenesená",J512,0)</f>
        <v>0</v>
      </c>
      <c r="BH512" s="211">
        <f>IF(N512="sníž. přenesená",J512,0)</f>
        <v>0</v>
      </c>
      <c r="BI512" s="211">
        <f>IF(N512="nulová",J512,0)</f>
        <v>0</v>
      </c>
      <c r="BJ512" s="19" t="s">
        <v>136</v>
      </c>
      <c r="BK512" s="211">
        <f>ROUND(I512*H512,2)</f>
        <v>0</v>
      </c>
      <c r="BL512" s="19" t="s">
        <v>219</v>
      </c>
      <c r="BM512" s="210" t="s">
        <v>1180</v>
      </c>
    </row>
    <row r="513" s="2" customFormat="1">
      <c r="A513" s="40"/>
      <c r="B513" s="41"/>
      <c r="C513" s="42"/>
      <c r="D513" s="212" t="s">
        <v>138</v>
      </c>
      <c r="E513" s="42"/>
      <c r="F513" s="213" t="s">
        <v>1181</v>
      </c>
      <c r="G513" s="42"/>
      <c r="H513" s="42"/>
      <c r="I513" s="214"/>
      <c r="J513" s="42"/>
      <c r="K513" s="42"/>
      <c r="L513" s="46"/>
      <c r="M513" s="215"/>
      <c r="N513" s="216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138</v>
      </c>
      <c r="AU513" s="19" t="s">
        <v>136</v>
      </c>
    </row>
    <row r="514" s="13" customFormat="1">
      <c r="A514" s="13"/>
      <c r="B514" s="217"/>
      <c r="C514" s="218"/>
      <c r="D514" s="219" t="s">
        <v>140</v>
      </c>
      <c r="E514" s="220" t="s">
        <v>19</v>
      </c>
      <c r="F514" s="221" t="s">
        <v>1182</v>
      </c>
      <c r="G514" s="218"/>
      <c r="H514" s="222">
        <v>7.4000000000000004</v>
      </c>
      <c r="I514" s="223"/>
      <c r="J514" s="218"/>
      <c r="K514" s="218"/>
      <c r="L514" s="224"/>
      <c r="M514" s="225"/>
      <c r="N514" s="226"/>
      <c r="O514" s="226"/>
      <c r="P514" s="226"/>
      <c r="Q514" s="226"/>
      <c r="R514" s="226"/>
      <c r="S514" s="226"/>
      <c r="T514" s="227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28" t="s">
        <v>140</v>
      </c>
      <c r="AU514" s="228" t="s">
        <v>136</v>
      </c>
      <c r="AV514" s="13" t="s">
        <v>136</v>
      </c>
      <c r="AW514" s="13" t="s">
        <v>33</v>
      </c>
      <c r="AX514" s="13" t="s">
        <v>72</v>
      </c>
      <c r="AY514" s="228" t="s">
        <v>127</v>
      </c>
    </row>
    <row r="515" s="15" customFormat="1">
      <c r="A515" s="15"/>
      <c r="B515" s="240"/>
      <c r="C515" s="241"/>
      <c r="D515" s="219" t="s">
        <v>140</v>
      </c>
      <c r="E515" s="242" t="s">
        <v>19</v>
      </c>
      <c r="F515" s="243" t="s">
        <v>149</v>
      </c>
      <c r="G515" s="241"/>
      <c r="H515" s="244">
        <v>7.4000000000000004</v>
      </c>
      <c r="I515" s="245"/>
      <c r="J515" s="241"/>
      <c r="K515" s="241"/>
      <c r="L515" s="246"/>
      <c r="M515" s="247"/>
      <c r="N515" s="248"/>
      <c r="O515" s="248"/>
      <c r="P515" s="248"/>
      <c r="Q515" s="248"/>
      <c r="R515" s="248"/>
      <c r="S515" s="248"/>
      <c r="T515" s="249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50" t="s">
        <v>140</v>
      </c>
      <c r="AU515" s="250" t="s">
        <v>136</v>
      </c>
      <c r="AV515" s="15" t="s">
        <v>135</v>
      </c>
      <c r="AW515" s="15" t="s">
        <v>33</v>
      </c>
      <c r="AX515" s="15" t="s">
        <v>77</v>
      </c>
      <c r="AY515" s="250" t="s">
        <v>127</v>
      </c>
    </row>
    <row r="516" s="2" customFormat="1" ht="21.75" customHeight="1">
      <c r="A516" s="40"/>
      <c r="B516" s="41"/>
      <c r="C516" s="199" t="s">
        <v>1183</v>
      </c>
      <c r="D516" s="199" t="s">
        <v>130</v>
      </c>
      <c r="E516" s="200" t="s">
        <v>1184</v>
      </c>
      <c r="F516" s="201" t="s">
        <v>1185</v>
      </c>
      <c r="G516" s="202" t="s">
        <v>133</v>
      </c>
      <c r="H516" s="203">
        <v>7.4000000000000004</v>
      </c>
      <c r="I516" s="204"/>
      <c r="J516" s="205">
        <f>ROUND(I516*H516,2)</f>
        <v>0</v>
      </c>
      <c r="K516" s="201" t="s">
        <v>134</v>
      </c>
      <c r="L516" s="46"/>
      <c r="M516" s="206" t="s">
        <v>19</v>
      </c>
      <c r="N516" s="207" t="s">
        <v>44</v>
      </c>
      <c r="O516" s="86"/>
      <c r="P516" s="208">
        <f>O516*H516</f>
        <v>0</v>
      </c>
      <c r="Q516" s="208">
        <v>6.9999999999999994E-05</v>
      </c>
      <c r="R516" s="208">
        <f>Q516*H516</f>
        <v>0.00051800000000000001</v>
      </c>
      <c r="S516" s="208">
        <v>0</v>
      </c>
      <c r="T516" s="209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10" t="s">
        <v>219</v>
      </c>
      <c r="AT516" s="210" t="s">
        <v>130</v>
      </c>
      <c r="AU516" s="210" t="s">
        <v>136</v>
      </c>
      <c r="AY516" s="19" t="s">
        <v>127</v>
      </c>
      <c r="BE516" s="211">
        <f>IF(N516="základní",J516,0)</f>
        <v>0</v>
      </c>
      <c r="BF516" s="211">
        <f>IF(N516="snížená",J516,0)</f>
        <v>0</v>
      </c>
      <c r="BG516" s="211">
        <f>IF(N516="zákl. přenesená",J516,0)</f>
        <v>0</v>
      </c>
      <c r="BH516" s="211">
        <f>IF(N516="sníž. přenesená",J516,0)</f>
        <v>0</v>
      </c>
      <c r="BI516" s="211">
        <f>IF(N516="nulová",J516,0)</f>
        <v>0</v>
      </c>
      <c r="BJ516" s="19" t="s">
        <v>136</v>
      </c>
      <c r="BK516" s="211">
        <f>ROUND(I516*H516,2)</f>
        <v>0</v>
      </c>
      <c r="BL516" s="19" t="s">
        <v>219</v>
      </c>
      <c r="BM516" s="210" t="s">
        <v>1186</v>
      </c>
    </row>
    <row r="517" s="2" customFormat="1">
      <c r="A517" s="40"/>
      <c r="B517" s="41"/>
      <c r="C517" s="42"/>
      <c r="D517" s="212" t="s">
        <v>138</v>
      </c>
      <c r="E517" s="42"/>
      <c r="F517" s="213" t="s">
        <v>1187</v>
      </c>
      <c r="G517" s="42"/>
      <c r="H517" s="42"/>
      <c r="I517" s="214"/>
      <c r="J517" s="42"/>
      <c r="K517" s="42"/>
      <c r="L517" s="46"/>
      <c r="M517" s="215"/>
      <c r="N517" s="216"/>
      <c r="O517" s="86"/>
      <c r="P517" s="86"/>
      <c r="Q517" s="86"/>
      <c r="R517" s="86"/>
      <c r="S517" s="86"/>
      <c r="T517" s="87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T517" s="19" t="s">
        <v>138</v>
      </c>
      <c r="AU517" s="19" t="s">
        <v>136</v>
      </c>
    </row>
    <row r="518" s="2" customFormat="1" ht="16.5" customHeight="1">
      <c r="A518" s="40"/>
      <c r="B518" s="41"/>
      <c r="C518" s="199" t="s">
        <v>1188</v>
      </c>
      <c r="D518" s="199" t="s">
        <v>130</v>
      </c>
      <c r="E518" s="200" t="s">
        <v>1189</v>
      </c>
      <c r="F518" s="201" t="s">
        <v>1190</v>
      </c>
      <c r="G518" s="202" t="s">
        <v>133</v>
      </c>
      <c r="H518" s="203">
        <v>7.4000000000000004</v>
      </c>
      <c r="I518" s="204"/>
      <c r="J518" s="205">
        <f>ROUND(I518*H518,2)</f>
        <v>0</v>
      </c>
      <c r="K518" s="201" t="s">
        <v>134</v>
      </c>
      <c r="L518" s="46"/>
      <c r="M518" s="206" t="s">
        <v>19</v>
      </c>
      <c r="N518" s="207" t="s">
        <v>44</v>
      </c>
      <c r="O518" s="86"/>
      <c r="P518" s="208">
        <f>O518*H518</f>
        <v>0</v>
      </c>
      <c r="Q518" s="208">
        <v>0.00012</v>
      </c>
      <c r="R518" s="208">
        <f>Q518*H518</f>
        <v>0.00088800000000000012</v>
      </c>
      <c r="S518" s="208">
        <v>0</v>
      </c>
      <c r="T518" s="209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0" t="s">
        <v>219</v>
      </c>
      <c r="AT518" s="210" t="s">
        <v>130</v>
      </c>
      <c r="AU518" s="210" t="s">
        <v>136</v>
      </c>
      <c r="AY518" s="19" t="s">
        <v>127</v>
      </c>
      <c r="BE518" s="211">
        <f>IF(N518="základní",J518,0)</f>
        <v>0</v>
      </c>
      <c r="BF518" s="211">
        <f>IF(N518="snížená",J518,0)</f>
        <v>0</v>
      </c>
      <c r="BG518" s="211">
        <f>IF(N518="zákl. přenesená",J518,0)</f>
        <v>0</v>
      </c>
      <c r="BH518" s="211">
        <f>IF(N518="sníž. přenesená",J518,0)</f>
        <v>0</v>
      </c>
      <c r="BI518" s="211">
        <f>IF(N518="nulová",J518,0)</f>
        <v>0</v>
      </c>
      <c r="BJ518" s="19" t="s">
        <v>136</v>
      </c>
      <c r="BK518" s="211">
        <f>ROUND(I518*H518,2)</f>
        <v>0</v>
      </c>
      <c r="BL518" s="19" t="s">
        <v>219</v>
      </c>
      <c r="BM518" s="210" t="s">
        <v>1191</v>
      </c>
    </row>
    <row r="519" s="2" customFormat="1">
      <c r="A519" s="40"/>
      <c r="B519" s="41"/>
      <c r="C519" s="42"/>
      <c r="D519" s="212" t="s">
        <v>138</v>
      </c>
      <c r="E519" s="42"/>
      <c r="F519" s="213" t="s">
        <v>1192</v>
      </c>
      <c r="G519" s="42"/>
      <c r="H519" s="42"/>
      <c r="I519" s="214"/>
      <c r="J519" s="42"/>
      <c r="K519" s="42"/>
      <c r="L519" s="46"/>
      <c r="M519" s="215"/>
      <c r="N519" s="216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138</v>
      </c>
      <c r="AU519" s="19" t="s">
        <v>136</v>
      </c>
    </row>
    <row r="520" s="2" customFormat="1" ht="16.5" customHeight="1">
      <c r="A520" s="40"/>
      <c r="B520" s="41"/>
      <c r="C520" s="199" t="s">
        <v>1193</v>
      </c>
      <c r="D520" s="199" t="s">
        <v>130</v>
      </c>
      <c r="E520" s="200" t="s">
        <v>1194</v>
      </c>
      <c r="F520" s="201" t="s">
        <v>1195</v>
      </c>
      <c r="G520" s="202" t="s">
        <v>133</v>
      </c>
      <c r="H520" s="203">
        <v>7.4000000000000004</v>
      </c>
      <c r="I520" s="204"/>
      <c r="J520" s="205">
        <f>ROUND(I520*H520,2)</f>
        <v>0</v>
      </c>
      <c r="K520" s="201" t="s">
        <v>134</v>
      </c>
      <c r="L520" s="46"/>
      <c r="M520" s="206" t="s">
        <v>19</v>
      </c>
      <c r="N520" s="207" t="s">
        <v>44</v>
      </c>
      <c r="O520" s="86"/>
      <c r="P520" s="208">
        <f>O520*H520</f>
        <v>0</v>
      </c>
      <c r="Q520" s="208">
        <v>0.00012</v>
      </c>
      <c r="R520" s="208">
        <f>Q520*H520</f>
        <v>0.00088800000000000012</v>
      </c>
      <c r="S520" s="208">
        <v>0</v>
      </c>
      <c r="T520" s="209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10" t="s">
        <v>219</v>
      </c>
      <c r="AT520" s="210" t="s">
        <v>130</v>
      </c>
      <c r="AU520" s="210" t="s">
        <v>136</v>
      </c>
      <c r="AY520" s="19" t="s">
        <v>127</v>
      </c>
      <c r="BE520" s="211">
        <f>IF(N520="základní",J520,0)</f>
        <v>0</v>
      </c>
      <c r="BF520" s="211">
        <f>IF(N520="snížená",J520,0)</f>
        <v>0</v>
      </c>
      <c r="BG520" s="211">
        <f>IF(N520="zákl. přenesená",J520,0)</f>
        <v>0</v>
      </c>
      <c r="BH520" s="211">
        <f>IF(N520="sníž. přenesená",J520,0)</f>
        <v>0</v>
      </c>
      <c r="BI520" s="211">
        <f>IF(N520="nulová",J520,0)</f>
        <v>0</v>
      </c>
      <c r="BJ520" s="19" t="s">
        <v>136</v>
      </c>
      <c r="BK520" s="211">
        <f>ROUND(I520*H520,2)</f>
        <v>0</v>
      </c>
      <c r="BL520" s="19" t="s">
        <v>219</v>
      </c>
      <c r="BM520" s="210" t="s">
        <v>1196</v>
      </c>
    </row>
    <row r="521" s="2" customFormat="1">
      <c r="A521" s="40"/>
      <c r="B521" s="41"/>
      <c r="C521" s="42"/>
      <c r="D521" s="212" t="s">
        <v>138</v>
      </c>
      <c r="E521" s="42"/>
      <c r="F521" s="213" t="s">
        <v>1197</v>
      </c>
      <c r="G521" s="42"/>
      <c r="H521" s="42"/>
      <c r="I521" s="214"/>
      <c r="J521" s="42"/>
      <c r="K521" s="42"/>
      <c r="L521" s="46"/>
      <c r="M521" s="215"/>
      <c r="N521" s="216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138</v>
      </c>
      <c r="AU521" s="19" t="s">
        <v>136</v>
      </c>
    </row>
    <row r="522" s="2" customFormat="1" ht="24.15" customHeight="1">
      <c r="A522" s="40"/>
      <c r="B522" s="41"/>
      <c r="C522" s="199" t="s">
        <v>1198</v>
      </c>
      <c r="D522" s="199" t="s">
        <v>130</v>
      </c>
      <c r="E522" s="200" t="s">
        <v>1199</v>
      </c>
      <c r="F522" s="201" t="s">
        <v>1200</v>
      </c>
      <c r="G522" s="202" t="s">
        <v>133</v>
      </c>
      <c r="H522" s="203">
        <v>7.4000000000000004</v>
      </c>
      <c r="I522" s="204"/>
      <c r="J522" s="205">
        <f>ROUND(I522*H522,2)</f>
        <v>0</v>
      </c>
      <c r="K522" s="201" t="s">
        <v>134</v>
      </c>
      <c r="L522" s="46"/>
      <c r="M522" s="206" t="s">
        <v>19</v>
      </c>
      <c r="N522" s="207" t="s">
        <v>44</v>
      </c>
      <c r="O522" s="86"/>
      <c r="P522" s="208">
        <f>O522*H522</f>
        <v>0</v>
      </c>
      <c r="Q522" s="208">
        <v>3.0000000000000001E-05</v>
      </c>
      <c r="R522" s="208">
        <f>Q522*H522</f>
        <v>0.00022200000000000003</v>
      </c>
      <c r="S522" s="208">
        <v>0</v>
      </c>
      <c r="T522" s="209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10" t="s">
        <v>219</v>
      </c>
      <c r="AT522" s="210" t="s">
        <v>130</v>
      </c>
      <c r="AU522" s="210" t="s">
        <v>136</v>
      </c>
      <c r="AY522" s="19" t="s">
        <v>127</v>
      </c>
      <c r="BE522" s="211">
        <f>IF(N522="základní",J522,0)</f>
        <v>0</v>
      </c>
      <c r="BF522" s="211">
        <f>IF(N522="snížená",J522,0)</f>
        <v>0</v>
      </c>
      <c r="BG522" s="211">
        <f>IF(N522="zákl. přenesená",J522,0)</f>
        <v>0</v>
      </c>
      <c r="BH522" s="211">
        <f>IF(N522="sníž. přenesená",J522,0)</f>
        <v>0</v>
      </c>
      <c r="BI522" s="211">
        <f>IF(N522="nulová",J522,0)</f>
        <v>0</v>
      </c>
      <c r="BJ522" s="19" t="s">
        <v>136</v>
      </c>
      <c r="BK522" s="211">
        <f>ROUND(I522*H522,2)</f>
        <v>0</v>
      </c>
      <c r="BL522" s="19" t="s">
        <v>219</v>
      </c>
      <c r="BM522" s="210" t="s">
        <v>1201</v>
      </c>
    </row>
    <row r="523" s="2" customFormat="1">
      <c r="A523" s="40"/>
      <c r="B523" s="41"/>
      <c r="C523" s="42"/>
      <c r="D523" s="212" t="s">
        <v>138</v>
      </c>
      <c r="E523" s="42"/>
      <c r="F523" s="213" t="s">
        <v>1202</v>
      </c>
      <c r="G523" s="42"/>
      <c r="H523" s="42"/>
      <c r="I523" s="214"/>
      <c r="J523" s="42"/>
      <c r="K523" s="42"/>
      <c r="L523" s="46"/>
      <c r="M523" s="215"/>
      <c r="N523" s="216"/>
      <c r="O523" s="86"/>
      <c r="P523" s="86"/>
      <c r="Q523" s="86"/>
      <c r="R523" s="86"/>
      <c r="S523" s="86"/>
      <c r="T523" s="87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T523" s="19" t="s">
        <v>138</v>
      </c>
      <c r="AU523" s="19" t="s">
        <v>136</v>
      </c>
    </row>
    <row r="524" s="2" customFormat="1" ht="24.15" customHeight="1">
      <c r="A524" s="40"/>
      <c r="B524" s="41"/>
      <c r="C524" s="199" t="s">
        <v>1203</v>
      </c>
      <c r="D524" s="199" t="s">
        <v>130</v>
      </c>
      <c r="E524" s="200" t="s">
        <v>1204</v>
      </c>
      <c r="F524" s="201" t="s">
        <v>1205</v>
      </c>
      <c r="G524" s="202" t="s">
        <v>152</v>
      </c>
      <c r="H524" s="203">
        <v>8</v>
      </c>
      <c r="I524" s="204"/>
      <c r="J524" s="205">
        <f>ROUND(I524*H524,2)</f>
        <v>0</v>
      </c>
      <c r="K524" s="201" t="s">
        <v>134</v>
      </c>
      <c r="L524" s="46"/>
      <c r="M524" s="206" t="s">
        <v>19</v>
      </c>
      <c r="N524" s="207" t="s">
        <v>44</v>
      </c>
      <c r="O524" s="86"/>
      <c r="P524" s="208">
        <f>O524*H524</f>
        <v>0</v>
      </c>
      <c r="Q524" s="208">
        <v>1.0000000000000001E-05</v>
      </c>
      <c r="R524" s="208">
        <f>Q524*H524</f>
        <v>8.0000000000000007E-05</v>
      </c>
      <c r="S524" s="208">
        <v>0</v>
      </c>
      <c r="T524" s="209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10" t="s">
        <v>219</v>
      </c>
      <c r="AT524" s="210" t="s">
        <v>130</v>
      </c>
      <c r="AU524" s="210" t="s">
        <v>136</v>
      </c>
      <c r="AY524" s="19" t="s">
        <v>127</v>
      </c>
      <c r="BE524" s="211">
        <f>IF(N524="základní",J524,0)</f>
        <v>0</v>
      </c>
      <c r="BF524" s="211">
        <f>IF(N524="snížená",J524,0)</f>
        <v>0</v>
      </c>
      <c r="BG524" s="211">
        <f>IF(N524="zákl. přenesená",J524,0)</f>
        <v>0</v>
      </c>
      <c r="BH524" s="211">
        <f>IF(N524="sníž. přenesená",J524,0)</f>
        <v>0</v>
      </c>
      <c r="BI524" s="211">
        <f>IF(N524="nulová",J524,0)</f>
        <v>0</v>
      </c>
      <c r="BJ524" s="19" t="s">
        <v>136</v>
      </c>
      <c r="BK524" s="211">
        <f>ROUND(I524*H524,2)</f>
        <v>0</v>
      </c>
      <c r="BL524" s="19" t="s">
        <v>219</v>
      </c>
      <c r="BM524" s="210" t="s">
        <v>1206</v>
      </c>
    </row>
    <row r="525" s="2" customFormat="1">
      <c r="A525" s="40"/>
      <c r="B525" s="41"/>
      <c r="C525" s="42"/>
      <c r="D525" s="212" t="s">
        <v>138</v>
      </c>
      <c r="E525" s="42"/>
      <c r="F525" s="213" t="s">
        <v>1207</v>
      </c>
      <c r="G525" s="42"/>
      <c r="H525" s="42"/>
      <c r="I525" s="214"/>
      <c r="J525" s="42"/>
      <c r="K525" s="42"/>
      <c r="L525" s="46"/>
      <c r="M525" s="215"/>
      <c r="N525" s="216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9" t="s">
        <v>138</v>
      </c>
      <c r="AU525" s="19" t="s">
        <v>136</v>
      </c>
    </row>
    <row r="526" s="13" customFormat="1">
      <c r="A526" s="13"/>
      <c r="B526" s="217"/>
      <c r="C526" s="218"/>
      <c r="D526" s="219" t="s">
        <v>140</v>
      </c>
      <c r="E526" s="220" t="s">
        <v>19</v>
      </c>
      <c r="F526" s="221" t="s">
        <v>1208</v>
      </c>
      <c r="G526" s="218"/>
      <c r="H526" s="222">
        <v>8</v>
      </c>
      <c r="I526" s="223"/>
      <c r="J526" s="218"/>
      <c r="K526" s="218"/>
      <c r="L526" s="224"/>
      <c r="M526" s="225"/>
      <c r="N526" s="226"/>
      <c r="O526" s="226"/>
      <c r="P526" s="226"/>
      <c r="Q526" s="226"/>
      <c r="R526" s="226"/>
      <c r="S526" s="226"/>
      <c r="T526" s="227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28" t="s">
        <v>140</v>
      </c>
      <c r="AU526" s="228" t="s">
        <v>136</v>
      </c>
      <c r="AV526" s="13" t="s">
        <v>136</v>
      </c>
      <c r="AW526" s="13" t="s">
        <v>33</v>
      </c>
      <c r="AX526" s="13" t="s">
        <v>77</v>
      </c>
      <c r="AY526" s="228" t="s">
        <v>127</v>
      </c>
    </row>
    <row r="527" s="2" customFormat="1" ht="24.15" customHeight="1">
      <c r="A527" s="40"/>
      <c r="B527" s="41"/>
      <c r="C527" s="199" t="s">
        <v>1209</v>
      </c>
      <c r="D527" s="199" t="s">
        <v>130</v>
      </c>
      <c r="E527" s="200" t="s">
        <v>1210</v>
      </c>
      <c r="F527" s="201" t="s">
        <v>1211</v>
      </c>
      <c r="G527" s="202" t="s">
        <v>152</v>
      </c>
      <c r="H527" s="203">
        <v>8</v>
      </c>
      <c r="I527" s="204"/>
      <c r="J527" s="205">
        <f>ROUND(I527*H527,2)</f>
        <v>0</v>
      </c>
      <c r="K527" s="201" t="s">
        <v>134</v>
      </c>
      <c r="L527" s="46"/>
      <c r="M527" s="206" t="s">
        <v>19</v>
      </c>
      <c r="N527" s="207" t="s">
        <v>44</v>
      </c>
      <c r="O527" s="86"/>
      <c r="P527" s="208">
        <f>O527*H527</f>
        <v>0</v>
      </c>
      <c r="Q527" s="208">
        <v>2.0000000000000002E-05</v>
      </c>
      <c r="R527" s="208">
        <f>Q527*H527</f>
        <v>0.00016000000000000001</v>
      </c>
      <c r="S527" s="208">
        <v>0</v>
      </c>
      <c r="T527" s="209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10" t="s">
        <v>219</v>
      </c>
      <c r="AT527" s="210" t="s">
        <v>130</v>
      </c>
      <c r="AU527" s="210" t="s">
        <v>136</v>
      </c>
      <c r="AY527" s="19" t="s">
        <v>127</v>
      </c>
      <c r="BE527" s="211">
        <f>IF(N527="základní",J527,0)</f>
        <v>0</v>
      </c>
      <c r="BF527" s="211">
        <f>IF(N527="snížená",J527,0)</f>
        <v>0</v>
      </c>
      <c r="BG527" s="211">
        <f>IF(N527="zákl. přenesená",J527,0)</f>
        <v>0</v>
      </c>
      <c r="BH527" s="211">
        <f>IF(N527="sníž. přenesená",J527,0)</f>
        <v>0</v>
      </c>
      <c r="BI527" s="211">
        <f>IF(N527="nulová",J527,0)</f>
        <v>0</v>
      </c>
      <c r="BJ527" s="19" t="s">
        <v>136</v>
      </c>
      <c r="BK527" s="211">
        <f>ROUND(I527*H527,2)</f>
        <v>0</v>
      </c>
      <c r="BL527" s="19" t="s">
        <v>219</v>
      </c>
      <c r="BM527" s="210" t="s">
        <v>1212</v>
      </c>
    </row>
    <row r="528" s="2" customFormat="1">
      <c r="A528" s="40"/>
      <c r="B528" s="41"/>
      <c r="C528" s="42"/>
      <c r="D528" s="212" t="s">
        <v>138</v>
      </c>
      <c r="E528" s="42"/>
      <c r="F528" s="213" t="s">
        <v>1213</v>
      </c>
      <c r="G528" s="42"/>
      <c r="H528" s="42"/>
      <c r="I528" s="214"/>
      <c r="J528" s="42"/>
      <c r="K528" s="42"/>
      <c r="L528" s="46"/>
      <c r="M528" s="215"/>
      <c r="N528" s="216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138</v>
      </c>
      <c r="AU528" s="19" t="s">
        <v>136</v>
      </c>
    </row>
    <row r="529" s="2" customFormat="1" ht="16.5" customHeight="1">
      <c r="A529" s="40"/>
      <c r="B529" s="41"/>
      <c r="C529" s="199" t="s">
        <v>1214</v>
      </c>
      <c r="D529" s="199" t="s">
        <v>130</v>
      </c>
      <c r="E529" s="200" t="s">
        <v>1215</v>
      </c>
      <c r="F529" s="201" t="s">
        <v>1216</v>
      </c>
      <c r="G529" s="202" t="s">
        <v>152</v>
      </c>
      <c r="H529" s="203">
        <v>8</v>
      </c>
      <c r="I529" s="204"/>
      <c r="J529" s="205">
        <f>ROUND(I529*H529,2)</f>
        <v>0</v>
      </c>
      <c r="K529" s="201" t="s">
        <v>134</v>
      </c>
      <c r="L529" s="46"/>
      <c r="M529" s="206" t="s">
        <v>19</v>
      </c>
      <c r="N529" s="207" t="s">
        <v>44</v>
      </c>
      <c r="O529" s="86"/>
      <c r="P529" s="208">
        <f>O529*H529</f>
        <v>0</v>
      </c>
      <c r="Q529" s="208">
        <v>2.0000000000000002E-05</v>
      </c>
      <c r="R529" s="208">
        <f>Q529*H529</f>
        <v>0.00016000000000000001</v>
      </c>
      <c r="S529" s="208">
        <v>0</v>
      </c>
      <c r="T529" s="209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10" t="s">
        <v>219</v>
      </c>
      <c r="AT529" s="210" t="s">
        <v>130</v>
      </c>
      <c r="AU529" s="210" t="s">
        <v>136</v>
      </c>
      <c r="AY529" s="19" t="s">
        <v>127</v>
      </c>
      <c r="BE529" s="211">
        <f>IF(N529="základní",J529,0)</f>
        <v>0</v>
      </c>
      <c r="BF529" s="211">
        <f>IF(N529="snížená",J529,0)</f>
        <v>0</v>
      </c>
      <c r="BG529" s="211">
        <f>IF(N529="zákl. přenesená",J529,0)</f>
        <v>0</v>
      </c>
      <c r="BH529" s="211">
        <f>IF(N529="sníž. přenesená",J529,0)</f>
        <v>0</v>
      </c>
      <c r="BI529" s="211">
        <f>IF(N529="nulová",J529,0)</f>
        <v>0</v>
      </c>
      <c r="BJ529" s="19" t="s">
        <v>136</v>
      </c>
      <c r="BK529" s="211">
        <f>ROUND(I529*H529,2)</f>
        <v>0</v>
      </c>
      <c r="BL529" s="19" t="s">
        <v>219</v>
      </c>
      <c r="BM529" s="210" t="s">
        <v>1217</v>
      </c>
    </row>
    <row r="530" s="2" customFormat="1">
      <c r="A530" s="40"/>
      <c r="B530" s="41"/>
      <c r="C530" s="42"/>
      <c r="D530" s="212" t="s">
        <v>138</v>
      </c>
      <c r="E530" s="42"/>
      <c r="F530" s="213" t="s">
        <v>1218</v>
      </c>
      <c r="G530" s="42"/>
      <c r="H530" s="42"/>
      <c r="I530" s="214"/>
      <c r="J530" s="42"/>
      <c r="K530" s="42"/>
      <c r="L530" s="46"/>
      <c r="M530" s="215"/>
      <c r="N530" s="216"/>
      <c r="O530" s="86"/>
      <c r="P530" s="86"/>
      <c r="Q530" s="86"/>
      <c r="R530" s="86"/>
      <c r="S530" s="86"/>
      <c r="T530" s="87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138</v>
      </c>
      <c r="AU530" s="19" t="s">
        <v>136</v>
      </c>
    </row>
    <row r="531" s="2" customFormat="1" ht="21.75" customHeight="1">
      <c r="A531" s="40"/>
      <c r="B531" s="41"/>
      <c r="C531" s="199" t="s">
        <v>1219</v>
      </c>
      <c r="D531" s="199" t="s">
        <v>130</v>
      </c>
      <c r="E531" s="200" t="s">
        <v>1220</v>
      </c>
      <c r="F531" s="201" t="s">
        <v>1221</v>
      </c>
      <c r="G531" s="202" t="s">
        <v>152</v>
      </c>
      <c r="H531" s="203">
        <v>8</v>
      </c>
      <c r="I531" s="204"/>
      <c r="J531" s="205">
        <f>ROUND(I531*H531,2)</f>
        <v>0</v>
      </c>
      <c r="K531" s="201" t="s">
        <v>697</v>
      </c>
      <c r="L531" s="46"/>
      <c r="M531" s="206" t="s">
        <v>19</v>
      </c>
      <c r="N531" s="207" t="s">
        <v>44</v>
      </c>
      <c r="O531" s="86"/>
      <c r="P531" s="208">
        <f>O531*H531</f>
        <v>0</v>
      </c>
      <c r="Q531" s="208">
        <v>0.00012999999999999999</v>
      </c>
      <c r="R531" s="208">
        <f>Q531*H531</f>
        <v>0.0010399999999999999</v>
      </c>
      <c r="S531" s="208">
        <v>0</v>
      </c>
      <c r="T531" s="209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10" t="s">
        <v>219</v>
      </c>
      <c r="AT531" s="210" t="s">
        <v>130</v>
      </c>
      <c r="AU531" s="210" t="s">
        <v>136</v>
      </c>
      <c r="AY531" s="19" t="s">
        <v>127</v>
      </c>
      <c r="BE531" s="211">
        <f>IF(N531="základní",J531,0)</f>
        <v>0</v>
      </c>
      <c r="BF531" s="211">
        <f>IF(N531="snížená",J531,0)</f>
        <v>0</v>
      </c>
      <c r="BG531" s="211">
        <f>IF(N531="zákl. přenesená",J531,0)</f>
        <v>0</v>
      </c>
      <c r="BH531" s="211">
        <f>IF(N531="sníž. přenesená",J531,0)</f>
        <v>0</v>
      </c>
      <c r="BI531" s="211">
        <f>IF(N531="nulová",J531,0)</f>
        <v>0</v>
      </c>
      <c r="BJ531" s="19" t="s">
        <v>136</v>
      </c>
      <c r="BK531" s="211">
        <f>ROUND(I531*H531,2)</f>
        <v>0</v>
      </c>
      <c r="BL531" s="19" t="s">
        <v>219</v>
      </c>
      <c r="BM531" s="210" t="s">
        <v>1222</v>
      </c>
    </row>
    <row r="532" s="2" customFormat="1">
      <c r="A532" s="40"/>
      <c r="B532" s="41"/>
      <c r="C532" s="42"/>
      <c r="D532" s="212" t="s">
        <v>138</v>
      </c>
      <c r="E532" s="42"/>
      <c r="F532" s="213" t="s">
        <v>1223</v>
      </c>
      <c r="G532" s="42"/>
      <c r="H532" s="42"/>
      <c r="I532" s="214"/>
      <c r="J532" s="42"/>
      <c r="K532" s="42"/>
      <c r="L532" s="46"/>
      <c r="M532" s="215"/>
      <c r="N532" s="216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9" t="s">
        <v>138</v>
      </c>
      <c r="AU532" s="19" t="s">
        <v>136</v>
      </c>
    </row>
    <row r="533" s="2" customFormat="1" ht="21.75" customHeight="1">
      <c r="A533" s="40"/>
      <c r="B533" s="41"/>
      <c r="C533" s="199" t="s">
        <v>1224</v>
      </c>
      <c r="D533" s="199" t="s">
        <v>130</v>
      </c>
      <c r="E533" s="200" t="s">
        <v>1225</v>
      </c>
      <c r="F533" s="201" t="s">
        <v>1226</v>
      </c>
      <c r="G533" s="202" t="s">
        <v>152</v>
      </c>
      <c r="H533" s="203">
        <v>8</v>
      </c>
      <c r="I533" s="204"/>
      <c r="J533" s="205">
        <f>ROUND(I533*H533,2)</f>
        <v>0</v>
      </c>
      <c r="K533" s="201" t="s">
        <v>134</v>
      </c>
      <c r="L533" s="46"/>
      <c r="M533" s="206" t="s">
        <v>19</v>
      </c>
      <c r="N533" s="207" t="s">
        <v>44</v>
      </c>
      <c r="O533" s="86"/>
      <c r="P533" s="208">
        <f>O533*H533</f>
        <v>0</v>
      </c>
      <c r="Q533" s="208">
        <v>3.0000000000000001E-05</v>
      </c>
      <c r="R533" s="208">
        <f>Q533*H533</f>
        <v>0.00024000000000000001</v>
      </c>
      <c r="S533" s="208">
        <v>0</v>
      </c>
      <c r="T533" s="209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10" t="s">
        <v>219</v>
      </c>
      <c r="AT533" s="210" t="s">
        <v>130</v>
      </c>
      <c r="AU533" s="210" t="s">
        <v>136</v>
      </c>
      <c r="AY533" s="19" t="s">
        <v>127</v>
      </c>
      <c r="BE533" s="211">
        <f>IF(N533="základní",J533,0)</f>
        <v>0</v>
      </c>
      <c r="BF533" s="211">
        <f>IF(N533="snížená",J533,0)</f>
        <v>0</v>
      </c>
      <c r="BG533" s="211">
        <f>IF(N533="zákl. přenesená",J533,0)</f>
        <v>0</v>
      </c>
      <c r="BH533" s="211">
        <f>IF(N533="sníž. přenesená",J533,0)</f>
        <v>0</v>
      </c>
      <c r="BI533" s="211">
        <f>IF(N533="nulová",J533,0)</f>
        <v>0</v>
      </c>
      <c r="BJ533" s="19" t="s">
        <v>136</v>
      </c>
      <c r="BK533" s="211">
        <f>ROUND(I533*H533,2)</f>
        <v>0</v>
      </c>
      <c r="BL533" s="19" t="s">
        <v>219</v>
      </c>
      <c r="BM533" s="210" t="s">
        <v>1227</v>
      </c>
    </row>
    <row r="534" s="2" customFormat="1">
      <c r="A534" s="40"/>
      <c r="B534" s="41"/>
      <c r="C534" s="42"/>
      <c r="D534" s="212" t="s">
        <v>138</v>
      </c>
      <c r="E534" s="42"/>
      <c r="F534" s="213" t="s">
        <v>1228</v>
      </c>
      <c r="G534" s="42"/>
      <c r="H534" s="42"/>
      <c r="I534" s="214"/>
      <c r="J534" s="42"/>
      <c r="K534" s="42"/>
      <c r="L534" s="46"/>
      <c r="M534" s="215"/>
      <c r="N534" s="216"/>
      <c r="O534" s="86"/>
      <c r="P534" s="86"/>
      <c r="Q534" s="86"/>
      <c r="R534" s="86"/>
      <c r="S534" s="86"/>
      <c r="T534" s="87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9" t="s">
        <v>138</v>
      </c>
      <c r="AU534" s="19" t="s">
        <v>136</v>
      </c>
    </row>
    <row r="535" s="12" customFormat="1" ht="22.8" customHeight="1">
      <c r="A535" s="12"/>
      <c r="B535" s="183"/>
      <c r="C535" s="184"/>
      <c r="D535" s="185" t="s">
        <v>71</v>
      </c>
      <c r="E535" s="197" t="s">
        <v>1229</v>
      </c>
      <c r="F535" s="197" t="s">
        <v>1230</v>
      </c>
      <c r="G535" s="184"/>
      <c r="H535" s="184"/>
      <c r="I535" s="187"/>
      <c r="J535" s="198">
        <f>BK535</f>
        <v>0</v>
      </c>
      <c r="K535" s="184"/>
      <c r="L535" s="189"/>
      <c r="M535" s="190"/>
      <c r="N535" s="191"/>
      <c r="O535" s="191"/>
      <c r="P535" s="192">
        <f>SUM(P536:P549)</f>
        <v>0</v>
      </c>
      <c r="Q535" s="191"/>
      <c r="R535" s="192">
        <f>SUM(R536:R549)</f>
        <v>0.12764</v>
      </c>
      <c r="S535" s="191"/>
      <c r="T535" s="193">
        <f>SUM(T536:T549)</f>
        <v>0.026249999999999999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194" t="s">
        <v>136</v>
      </c>
      <c r="AT535" s="195" t="s">
        <v>71</v>
      </c>
      <c r="AU535" s="195" t="s">
        <v>77</v>
      </c>
      <c r="AY535" s="194" t="s">
        <v>127</v>
      </c>
      <c r="BK535" s="196">
        <f>SUM(BK536:BK549)</f>
        <v>0</v>
      </c>
    </row>
    <row r="536" s="2" customFormat="1" ht="16.5" customHeight="1">
      <c r="A536" s="40"/>
      <c r="B536" s="41"/>
      <c r="C536" s="199" t="s">
        <v>1231</v>
      </c>
      <c r="D536" s="199" t="s">
        <v>130</v>
      </c>
      <c r="E536" s="200" t="s">
        <v>1232</v>
      </c>
      <c r="F536" s="201" t="s">
        <v>1233</v>
      </c>
      <c r="G536" s="202" t="s">
        <v>133</v>
      </c>
      <c r="H536" s="203">
        <v>166</v>
      </c>
      <c r="I536" s="204"/>
      <c r="J536" s="205">
        <f>ROUND(I536*H536,2)</f>
        <v>0</v>
      </c>
      <c r="K536" s="201" t="s">
        <v>134</v>
      </c>
      <c r="L536" s="46"/>
      <c r="M536" s="206" t="s">
        <v>19</v>
      </c>
      <c r="N536" s="207" t="s">
        <v>44</v>
      </c>
      <c r="O536" s="86"/>
      <c r="P536" s="208">
        <f>O536*H536</f>
        <v>0</v>
      </c>
      <c r="Q536" s="208">
        <v>0</v>
      </c>
      <c r="R536" s="208">
        <f>Q536*H536</f>
        <v>0</v>
      </c>
      <c r="S536" s="208">
        <v>0.00014999999999999999</v>
      </c>
      <c r="T536" s="209">
        <f>S536*H536</f>
        <v>0.024899999999999999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10" t="s">
        <v>219</v>
      </c>
      <c r="AT536" s="210" t="s">
        <v>130</v>
      </c>
      <c r="AU536" s="210" t="s">
        <v>136</v>
      </c>
      <c r="AY536" s="19" t="s">
        <v>127</v>
      </c>
      <c r="BE536" s="211">
        <f>IF(N536="základní",J536,0)</f>
        <v>0</v>
      </c>
      <c r="BF536" s="211">
        <f>IF(N536="snížená",J536,0)</f>
        <v>0</v>
      </c>
      <c r="BG536" s="211">
        <f>IF(N536="zákl. přenesená",J536,0)</f>
        <v>0</v>
      </c>
      <c r="BH536" s="211">
        <f>IF(N536="sníž. přenesená",J536,0)</f>
        <v>0</v>
      </c>
      <c r="BI536" s="211">
        <f>IF(N536="nulová",J536,0)</f>
        <v>0</v>
      </c>
      <c r="BJ536" s="19" t="s">
        <v>136</v>
      </c>
      <c r="BK536" s="211">
        <f>ROUND(I536*H536,2)</f>
        <v>0</v>
      </c>
      <c r="BL536" s="19" t="s">
        <v>219</v>
      </c>
      <c r="BM536" s="210" t="s">
        <v>1234</v>
      </c>
    </row>
    <row r="537" s="2" customFormat="1">
      <c r="A537" s="40"/>
      <c r="B537" s="41"/>
      <c r="C537" s="42"/>
      <c r="D537" s="212" t="s">
        <v>138</v>
      </c>
      <c r="E537" s="42"/>
      <c r="F537" s="213" t="s">
        <v>1235</v>
      </c>
      <c r="G537" s="42"/>
      <c r="H537" s="42"/>
      <c r="I537" s="214"/>
      <c r="J537" s="42"/>
      <c r="K537" s="42"/>
      <c r="L537" s="46"/>
      <c r="M537" s="215"/>
      <c r="N537" s="216"/>
      <c r="O537" s="86"/>
      <c r="P537" s="86"/>
      <c r="Q537" s="86"/>
      <c r="R537" s="86"/>
      <c r="S537" s="86"/>
      <c r="T537" s="87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T537" s="19" t="s">
        <v>138</v>
      </c>
      <c r="AU537" s="19" t="s">
        <v>136</v>
      </c>
    </row>
    <row r="538" s="2" customFormat="1" ht="16.5" customHeight="1">
      <c r="A538" s="40"/>
      <c r="B538" s="41"/>
      <c r="C538" s="199" t="s">
        <v>1236</v>
      </c>
      <c r="D538" s="199" t="s">
        <v>130</v>
      </c>
      <c r="E538" s="200" t="s">
        <v>1237</v>
      </c>
      <c r="F538" s="201" t="s">
        <v>1238</v>
      </c>
      <c r="G538" s="202" t="s">
        <v>133</v>
      </c>
      <c r="H538" s="203">
        <v>166</v>
      </c>
      <c r="I538" s="204"/>
      <c r="J538" s="205">
        <f>ROUND(I538*H538,2)</f>
        <v>0</v>
      </c>
      <c r="K538" s="201" t="s">
        <v>134</v>
      </c>
      <c r="L538" s="46"/>
      <c r="M538" s="206" t="s">
        <v>19</v>
      </c>
      <c r="N538" s="207" t="s">
        <v>44</v>
      </c>
      <c r="O538" s="86"/>
      <c r="P538" s="208">
        <f>O538*H538</f>
        <v>0</v>
      </c>
      <c r="Q538" s="208">
        <v>0</v>
      </c>
      <c r="R538" s="208">
        <f>Q538*H538</f>
        <v>0</v>
      </c>
      <c r="S538" s="208">
        <v>0</v>
      </c>
      <c r="T538" s="209">
        <f>S538*H538</f>
        <v>0</v>
      </c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R538" s="210" t="s">
        <v>219</v>
      </c>
      <c r="AT538" s="210" t="s">
        <v>130</v>
      </c>
      <c r="AU538" s="210" t="s">
        <v>136</v>
      </c>
      <c r="AY538" s="19" t="s">
        <v>127</v>
      </c>
      <c r="BE538" s="211">
        <f>IF(N538="základní",J538,0)</f>
        <v>0</v>
      </c>
      <c r="BF538" s="211">
        <f>IF(N538="snížená",J538,0)</f>
        <v>0</v>
      </c>
      <c r="BG538" s="211">
        <f>IF(N538="zákl. přenesená",J538,0)</f>
        <v>0</v>
      </c>
      <c r="BH538" s="211">
        <f>IF(N538="sníž. přenesená",J538,0)</f>
        <v>0</v>
      </c>
      <c r="BI538" s="211">
        <f>IF(N538="nulová",J538,0)</f>
        <v>0</v>
      </c>
      <c r="BJ538" s="19" t="s">
        <v>136</v>
      </c>
      <c r="BK538" s="211">
        <f>ROUND(I538*H538,2)</f>
        <v>0</v>
      </c>
      <c r="BL538" s="19" t="s">
        <v>219</v>
      </c>
      <c r="BM538" s="210" t="s">
        <v>1239</v>
      </c>
    </row>
    <row r="539" s="2" customFormat="1">
      <c r="A539" s="40"/>
      <c r="B539" s="41"/>
      <c r="C539" s="42"/>
      <c r="D539" s="212" t="s">
        <v>138</v>
      </c>
      <c r="E539" s="42"/>
      <c r="F539" s="213" t="s">
        <v>1240</v>
      </c>
      <c r="G539" s="42"/>
      <c r="H539" s="42"/>
      <c r="I539" s="214"/>
      <c r="J539" s="42"/>
      <c r="K539" s="42"/>
      <c r="L539" s="46"/>
      <c r="M539" s="215"/>
      <c r="N539" s="216"/>
      <c r="O539" s="86"/>
      <c r="P539" s="86"/>
      <c r="Q539" s="86"/>
      <c r="R539" s="86"/>
      <c r="S539" s="86"/>
      <c r="T539" s="87"/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T539" s="19" t="s">
        <v>138</v>
      </c>
      <c r="AU539" s="19" t="s">
        <v>136</v>
      </c>
    </row>
    <row r="540" s="2" customFormat="1" ht="16.5" customHeight="1">
      <c r="A540" s="40"/>
      <c r="B540" s="41"/>
      <c r="C540" s="199" t="s">
        <v>1241</v>
      </c>
      <c r="D540" s="199" t="s">
        <v>130</v>
      </c>
      <c r="E540" s="200" t="s">
        <v>1242</v>
      </c>
      <c r="F540" s="201" t="s">
        <v>1243</v>
      </c>
      <c r="G540" s="202" t="s">
        <v>133</v>
      </c>
      <c r="H540" s="203">
        <v>15</v>
      </c>
      <c r="I540" s="204"/>
      <c r="J540" s="205">
        <f>ROUND(I540*H540,2)</f>
        <v>0</v>
      </c>
      <c r="K540" s="201" t="s">
        <v>134</v>
      </c>
      <c r="L540" s="46"/>
      <c r="M540" s="206" t="s">
        <v>19</v>
      </c>
      <c r="N540" s="207" t="s">
        <v>44</v>
      </c>
      <c r="O540" s="86"/>
      <c r="P540" s="208">
        <f>O540*H540</f>
        <v>0</v>
      </c>
      <c r="Q540" s="208">
        <v>0.00029</v>
      </c>
      <c r="R540" s="208">
        <f>Q540*H540</f>
        <v>0.0043499999999999997</v>
      </c>
      <c r="S540" s="208">
        <v>0</v>
      </c>
      <c r="T540" s="209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10" t="s">
        <v>219</v>
      </c>
      <c r="AT540" s="210" t="s">
        <v>130</v>
      </c>
      <c r="AU540" s="210" t="s">
        <v>136</v>
      </c>
      <c r="AY540" s="19" t="s">
        <v>127</v>
      </c>
      <c r="BE540" s="211">
        <f>IF(N540="základní",J540,0)</f>
        <v>0</v>
      </c>
      <c r="BF540" s="211">
        <f>IF(N540="snížená",J540,0)</f>
        <v>0</v>
      </c>
      <c r="BG540" s="211">
        <f>IF(N540="zákl. přenesená",J540,0)</f>
        <v>0</v>
      </c>
      <c r="BH540" s="211">
        <f>IF(N540="sníž. přenesená",J540,0)</f>
        <v>0</v>
      </c>
      <c r="BI540" s="211">
        <f>IF(N540="nulová",J540,0)</f>
        <v>0</v>
      </c>
      <c r="BJ540" s="19" t="s">
        <v>136</v>
      </c>
      <c r="BK540" s="211">
        <f>ROUND(I540*H540,2)</f>
        <v>0</v>
      </c>
      <c r="BL540" s="19" t="s">
        <v>219</v>
      </c>
      <c r="BM540" s="210" t="s">
        <v>1244</v>
      </c>
    </row>
    <row r="541" s="2" customFormat="1">
      <c r="A541" s="40"/>
      <c r="B541" s="41"/>
      <c r="C541" s="42"/>
      <c r="D541" s="212" t="s">
        <v>138</v>
      </c>
      <c r="E541" s="42"/>
      <c r="F541" s="213" t="s">
        <v>1245</v>
      </c>
      <c r="G541" s="42"/>
      <c r="H541" s="42"/>
      <c r="I541" s="214"/>
      <c r="J541" s="42"/>
      <c r="K541" s="42"/>
      <c r="L541" s="46"/>
      <c r="M541" s="215"/>
      <c r="N541" s="216"/>
      <c r="O541" s="86"/>
      <c r="P541" s="86"/>
      <c r="Q541" s="86"/>
      <c r="R541" s="86"/>
      <c r="S541" s="86"/>
      <c r="T541" s="87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T541" s="19" t="s">
        <v>138</v>
      </c>
      <c r="AU541" s="19" t="s">
        <v>136</v>
      </c>
    </row>
    <row r="542" s="2" customFormat="1" ht="16.5" customHeight="1">
      <c r="A542" s="40"/>
      <c r="B542" s="41"/>
      <c r="C542" s="199" t="s">
        <v>1246</v>
      </c>
      <c r="D542" s="199" t="s">
        <v>130</v>
      </c>
      <c r="E542" s="200" t="s">
        <v>1247</v>
      </c>
      <c r="F542" s="201" t="s">
        <v>1248</v>
      </c>
      <c r="G542" s="202" t="s">
        <v>133</v>
      </c>
      <c r="H542" s="203">
        <v>45</v>
      </c>
      <c r="I542" s="204"/>
      <c r="J542" s="205">
        <f>ROUND(I542*H542,2)</f>
        <v>0</v>
      </c>
      <c r="K542" s="201" t="s">
        <v>134</v>
      </c>
      <c r="L542" s="46"/>
      <c r="M542" s="206" t="s">
        <v>19</v>
      </c>
      <c r="N542" s="207" t="s">
        <v>44</v>
      </c>
      <c r="O542" s="86"/>
      <c r="P542" s="208">
        <f>O542*H542</f>
        <v>0</v>
      </c>
      <c r="Q542" s="208">
        <v>0</v>
      </c>
      <c r="R542" s="208">
        <f>Q542*H542</f>
        <v>0</v>
      </c>
      <c r="S542" s="208">
        <v>3.0000000000000001E-05</v>
      </c>
      <c r="T542" s="209">
        <f>S542*H542</f>
        <v>0.0013500000000000001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10" t="s">
        <v>219</v>
      </c>
      <c r="AT542" s="210" t="s">
        <v>130</v>
      </c>
      <c r="AU542" s="210" t="s">
        <v>136</v>
      </c>
      <c r="AY542" s="19" t="s">
        <v>127</v>
      </c>
      <c r="BE542" s="211">
        <f>IF(N542="základní",J542,0)</f>
        <v>0</v>
      </c>
      <c r="BF542" s="211">
        <f>IF(N542="snížená",J542,0)</f>
        <v>0</v>
      </c>
      <c r="BG542" s="211">
        <f>IF(N542="zákl. přenesená",J542,0)</f>
        <v>0</v>
      </c>
      <c r="BH542" s="211">
        <f>IF(N542="sníž. přenesená",J542,0)</f>
        <v>0</v>
      </c>
      <c r="BI542" s="211">
        <f>IF(N542="nulová",J542,0)</f>
        <v>0</v>
      </c>
      <c r="BJ542" s="19" t="s">
        <v>136</v>
      </c>
      <c r="BK542" s="211">
        <f>ROUND(I542*H542,2)</f>
        <v>0</v>
      </c>
      <c r="BL542" s="19" t="s">
        <v>219</v>
      </c>
      <c r="BM542" s="210" t="s">
        <v>1249</v>
      </c>
    </row>
    <row r="543" s="2" customFormat="1">
      <c r="A543" s="40"/>
      <c r="B543" s="41"/>
      <c r="C543" s="42"/>
      <c r="D543" s="212" t="s">
        <v>138</v>
      </c>
      <c r="E543" s="42"/>
      <c r="F543" s="213" t="s">
        <v>1250</v>
      </c>
      <c r="G543" s="42"/>
      <c r="H543" s="42"/>
      <c r="I543" s="214"/>
      <c r="J543" s="42"/>
      <c r="K543" s="42"/>
      <c r="L543" s="46"/>
      <c r="M543" s="215"/>
      <c r="N543" s="216"/>
      <c r="O543" s="86"/>
      <c r="P543" s="86"/>
      <c r="Q543" s="86"/>
      <c r="R543" s="86"/>
      <c r="S543" s="86"/>
      <c r="T543" s="87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T543" s="19" t="s">
        <v>138</v>
      </c>
      <c r="AU543" s="19" t="s">
        <v>136</v>
      </c>
    </row>
    <row r="544" s="2" customFormat="1" ht="16.5" customHeight="1">
      <c r="A544" s="40"/>
      <c r="B544" s="41"/>
      <c r="C544" s="251" t="s">
        <v>1251</v>
      </c>
      <c r="D544" s="251" t="s">
        <v>242</v>
      </c>
      <c r="E544" s="252" t="s">
        <v>1252</v>
      </c>
      <c r="F544" s="253" t="s">
        <v>1253</v>
      </c>
      <c r="G544" s="254" t="s">
        <v>133</v>
      </c>
      <c r="H544" s="255">
        <v>45</v>
      </c>
      <c r="I544" s="256"/>
      <c r="J544" s="257">
        <f>ROUND(I544*H544,2)</f>
        <v>0</v>
      </c>
      <c r="K544" s="253" t="s">
        <v>134</v>
      </c>
      <c r="L544" s="258"/>
      <c r="M544" s="259" t="s">
        <v>19</v>
      </c>
      <c r="N544" s="260" t="s">
        <v>44</v>
      </c>
      <c r="O544" s="86"/>
      <c r="P544" s="208">
        <f>O544*H544</f>
        <v>0</v>
      </c>
      <c r="Q544" s="208">
        <v>1.0000000000000001E-05</v>
      </c>
      <c r="R544" s="208">
        <f>Q544*H544</f>
        <v>0.00045000000000000004</v>
      </c>
      <c r="S544" s="208">
        <v>0</v>
      </c>
      <c r="T544" s="209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10" t="s">
        <v>304</v>
      </c>
      <c r="AT544" s="210" t="s">
        <v>242</v>
      </c>
      <c r="AU544" s="210" t="s">
        <v>136</v>
      </c>
      <c r="AY544" s="19" t="s">
        <v>127</v>
      </c>
      <c r="BE544" s="211">
        <f>IF(N544="základní",J544,0)</f>
        <v>0</v>
      </c>
      <c r="BF544" s="211">
        <f>IF(N544="snížená",J544,0)</f>
        <v>0</v>
      </c>
      <c r="BG544" s="211">
        <f>IF(N544="zákl. přenesená",J544,0)</f>
        <v>0</v>
      </c>
      <c r="BH544" s="211">
        <f>IF(N544="sníž. přenesená",J544,0)</f>
        <v>0</v>
      </c>
      <c r="BI544" s="211">
        <f>IF(N544="nulová",J544,0)</f>
        <v>0</v>
      </c>
      <c r="BJ544" s="19" t="s">
        <v>136</v>
      </c>
      <c r="BK544" s="211">
        <f>ROUND(I544*H544,2)</f>
        <v>0</v>
      </c>
      <c r="BL544" s="19" t="s">
        <v>219</v>
      </c>
      <c r="BM544" s="210" t="s">
        <v>1254</v>
      </c>
    </row>
    <row r="545" s="13" customFormat="1">
      <c r="A545" s="13"/>
      <c r="B545" s="217"/>
      <c r="C545" s="218"/>
      <c r="D545" s="219" t="s">
        <v>140</v>
      </c>
      <c r="E545" s="218"/>
      <c r="F545" s="221" t="s">
        <v>1255</v>
      </c>
      <c r="G545" s="218"/>
      <c r="H545" s="222">
        <v>45</v>
      </c>
      <c r="I545" s="223"/>
      <c r="J545" s="218"/>
      <c r="K545" s="218"/>
      <c r="L545" s="224"/>
      <c r="M545" s="225"/>
      <c r="N545" s="226"/>
      <c r="O545" s="226"/>
      <c r="P545" s="226"/>
      <c r="Q545" s="226"/>
      <c r="R545" s="226"/>
      <c r="S545" s="226"/>
      <c r="T545" s="227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28" t="s">
        <v>140</v>
      </c>
      <c r="AU545" s="228" t="s">
        <v>136</v>
      </c>
      <c r="AV545" s="13" t="s">
        <v>136</v>
      </c>
      <c r="AW545" s="13" t="s">
        <v>4</v>
      </c>
      <c r="AX545" s="13" t="s">
        <v>77</v>
      </c>
      <c r="AY545" s="228" t="s">
        <v>127</v>
      </c>
    </row>
    <row r="546" s="2" customFormat="1" ht="16.5" customHeight="1">
      <c r="A546" s="40"/>
      <c r="B546" s="41"/>
      <c r="C546" s="199" t="s">
        <v>1256</v>
      </c>
      <c r="D546" s="199" t="s">
        <v>130</v>
      </c>
      <c r="E546" s="200" t="s">
        <v>1257</v>
      </c>
      <c r="F546" s="201" t="s">
        <v>1258</v>
      </c>
      <c r="G546" s="202" t="s">
        <v>133</v>
      </c>
      <c r="H546" s="203">
        <v>166</v>
      </c>
      <c r="I546" s="204"/>
      <c r="J546" s="205">
        <f>ROUND(I546*H546,2)</f>
        <v>0</v>
      </c>
      <c r="K546" s="201" t="s">
        <v>134</v>
      </c>
      <c r="L546" s="46"/>
      <c r="M546" s="206" t="s">
        <v>19</v>
      </c>
      <c r="N546" s="207" t="s">
        <v>44</v>
      </c>
      <c r="O546" s="86"/>
      <c r="P546" s="208">
        <f>O546*H546</f>
        <v>0</v>
      </c>
      <c r="Q546" s="208">
        <v>0.00073999999999999999</v>
      </c>
      <c r="R546" s="208">
        <f>Q546*H546</f>
        <v>0.12284000000000001</v>
      </c>
      <c r="S546" s="208">
        <v>0</v>
      </c>
      <c r="T546" s="209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10" t="s">
        <v>219</v>
      </c>
      <c r="AT546" s="210" t="s">
        <v>130</v>
      </c>
      <c r="AU546" s="210" t="s">
        <v>136</v>
      </c>
      <c r="AY546" s="19" t="s">
        <v>127</v>
      </c>
      <c r="BE546" s="211">
        <f>IF(N546="základní",J546,0)</f>
        <v>0</v>
      </c>
      <c r="BF546" s="211">
        <f>IF(N546="snížená",J546,0)</f>
        <v>0</v>
      </c>
      <c r="BG546" s="211">
        <f>IF(N546="zákl. přenesená",J546,0)</f>
        <v>0</v>
      </c>
      <c r="BH546" s="211">
        <f>IF(N546="sníž. přenesená",J546,0)</f>
        <v>0</v>
      </c>
      <c r="BI546" s="211">
        <f>IF(N546="nulová",J546,0)</f>
        <v>0</v>
      </c>
      <c r="BJ546" s="19" t="s">
        <v>136</v>
      </c>
      <c r="BK546" s="211">
        <f>ROUND(I546*H546,2)</f>
        <v>0</v>
      </c>
      <c r="BL546" s="19" t="s">
        <v>219</v>
      </c>
      <c r="BM546" s="210" t="s">
        <v>1259</v>
      </c>
    </row>
    <row r="547" s="2" customFormat="1">
      <c r="A547" s="40"/>
      <c r="B547" s="41"/>
      <c r="C547" s="42"/>
      <c r="D547" s="212" t="s">
        <v>138</v>
      </c>
      <c r="E547" s="42"/>
      <c r="F547" s="213" t="s">
        <v>1260</v>
      </c>
      <c r="G547" s="42"/>
      <c r="H547" s="42"/>
      <c r="I547" s="214"/>
      <c r="J547" s="42"/>
      <c r="K547" s="42"/>
      <c r="L547" s="46"/>
      <c r="M547" s="215"/>
      <c r="N547" s="216"/>
      <c r="O547" s="86"/>
      <c r="P547" s="86"/>
      <c r="Q547" s="86"/>
      <c r="R547" s="86"/>
      <c r="S547" s="86"/>
      <c r="T547" s="87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T547" s="19" t="s">
        <v>138</v>
      </c>
      <c r="AU547" s="19" t="s">
        <v>136</v>
      </c>
    </row>
    <row r="548" s="2" customFormat="1" ht="16.5" customHeight="1">
      <c r="A548" s="40"/>
      <c r="B548" s="41"/>
      <c r="C548" s="199" t="s">
        <v>1261</v>
      </c>
      <c r="D548" s="199" t="s">
        <v>130</v>
      </c>
      <c r="E548" s="200" t="s">
        <v>1262</v>
      </c>
      <c r="F548" s="201" t="s">
        <v>1263</v>
      </c>
      <c r="G548" s="202" t="s">
        <v>133</v>
      </c>
      <c r="H548" s="203">
        <v>166</v>
      </c>
      <c r="I548" s="204"/>
      <c r="J548" s="205">
        <f>ROUND(I548*H548,2)</f>
        <v>0</v>
      </c>
      <c r="K548" s="201" t="s">
        <v>134</v>
      </c>
      <c r="L548" s="46"/>
      <c r="M548" s="206" t="s">
        <v>19</v>
      </c>
      <c r="N548" s="207" t="s">
        <v>44</v>
      </c>
      <c r="O548" s="86"/>
      <c r="P548" s="208">
        <f>O548*H548</f>
        <v>0</v>
      </c>
      <c r="Q548" s="208">
        <v>0</v>
      </c>
      <c r="R548" s="208">
        <f>Q548*H548</f>
        <v>0</v>
      </c>
      <c r="S548" s="208">
        <v>0</v>
      </c>
      <c r="T548" s="209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10" t="s">
        <v>219</v>
      </c>
      <c r="AT548" s="210" t="s">
        <v>130</v>
      </c>
      <c r="AU548" s="210" t="s">
        <v>136</v>
      </c>
      <c r="AY548" s="19" t="s">
        <v>127</v>
      </c>
      <c r="BE548" s="211">
        <f>IF(N548="základní",J548,0)</f>
        <v>0</v>
      </c>
      <c r="BF548" s="211">
        <f>IF(N548="snížená",J548,0)</f>
        <v>0</v>
      </c>
      <c r="BG548" s="211">
        <f>IF(N548="zákl. přenesená",J548,0)</f>
        <v>0</v>
      </c>
      <c r="BH548" s="211">
        <f>IF(N548="sníž. přenesená",J548,0)</f>
        <v>0</v>
      </c>
      <c r="BI548" s="211">
        <f>IF(N548="nulová",J548,0)</f>
        <v>0</v>
      </c>
      <c r="BJ548" s="19" t="s">
        <v>136</v>
      </c>
      <c r="BK548" s="211">
        <f>ROUND(I548*H548,2)</f>
        <v>0</v>
      </c>
      <c r="BL548" s="19" t="s">
        <v>219</v>
      </c>
      <c r="BM548" s="210" t="s">
        <v>1264</v>
      </c>
    </row>
    <row r="549" s="2" customFormat="1">
      <c r="A549" s="40"/>
      <c r="B549" s="41"/>
      <c r="C549" s="42"/>
      <c r="D549" s="212" t="s">
        <v>138</v>
      </c>
      <c r="E549" s="42"/>
      <c r="F549" s="213" t="s">
        <v>1265</v>
      </c>
      <c r="G549" s="42"/>
      <c r="H549" s="42"/>
      <c r="I549" s="214"/>
      <c r="J549" s="42"/>
      <c r="K549" s="42"/>
      <c r="L549" s="46"/>
      <c r="M549" s="215"/>
      <c r="N549" s="216"/>
      <c r="O549" s="86"/>
      <c r="P549" s="86"/>
      <c r="Q549" s="86"/>
      <c r="R549" s="86"/>
      <c r="S549" s="86"/>
      <c r="T549" s="87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T549" s="19" t="s">
        <v>138</v>
      </c>
      <c r="AU549" s="19" t="s">
        <v>136</v>
      </c>
    </row>
    <row r="550" s="12" customFormat="1" ht="25.92" customHeight="1">
      <c r="A550" s="12"/>
      <c r="B550" s="183"/>
      <c r="C550" s="184"/>
      <c r="D550" s="185" t="s">
        <v>71</v>
      </c>
      <c r="E550" s="186" t="s">
        <v>1266</v>
      </c>
      <c r="F550" s="186" t="s">
        <v>1267</v>
      </c>
      <c r="G550" s="184"/>
      <c r="H550" s="184"/>
      <c r="I550" s="187"/>
      <c r="J550" s="188">
        <f>BK550</f>
        <v>0</v>
      </c>
      <c r="K550" s="184"/>
      <c r="L550" s="189"/>
      <c r="M550" s="190"/>
      <c r="N550" s="191"/>
      <c r="O550" s="191"/>
      <c r="P550" s="192">
        <f>P551+P554+P557+P560</f>
        <v>0</v>
      </c>
      <c r="Q550" s="191"/>
      <c r="R550" s="192">
        <f>R551+R554+R557+R560</f>
        <v>0</v>
      </c>
      <c r="S550" s="191"/>
      <c r="T550" s="193">
        <f>T551+T554+T557+T560</f>
        <v>0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194" t="s">
        <v>159</v>
      </c>
      <c r="AT550" s="195" t="s">
        <v>71</v>
      </c>
      <c r="AU550" s="195" t="s">
        <v>72</v>
      </c>
      <c r="AY550" s="194" t="s">
        <v>127</v>
      </c>
      <c r="BK550" s="196">
        <f>BK551+BK554+BK557+BK560</f>
        <v>0</v>
      </c>
    </row>
    <row r="551" s="12" customFormat="1" ht="22.8" customHeight="1">
      <c r="A551" s="12"/>
      <c r="B551" s="183"/>
      <c r="C551" s="184"/>
      <c r="D551" s="185" t="s">
        <v>71</v>
      </c>
      <c r="E551" s="197" t="s">
        <v>1268</v>
      </c>
      <c r="F551" s="197" t="s">
        <v>1269</v>
      </c>
      <c r="G551" s="184"/>
      <c r="H551" s="184"/>
      <c r="I551" s="187"/>
      <c r="J551" s="198">
        <f>BK551</f>
        <v>0</v>
      </c>
      <c r="K551" s="184"/>
      <c r="L551" s="189"/>
      <c r="M551" s="190"/>
      <c r="N551" s="191"/>
      <c r="O551" s="191"/>
      <c r="P551" s="192">
        <f>SUM(P552:P553)</f>
        <v>0</v>
      </c>
      <c r="Q551" s="191"/>
      <c r="R551" s="192">
        <f>SUM(R552:R553)</f>
        <v>0</v>
      </c>
      <c r="S551" s="191"/>
      <c r="T551" s="193">
        <f>SUM(T552:T553)</f>
        <v>0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194" t="s">
        <v>159</v>
      </c>
      <c r="AT551" s="195" t="s">
        <v>71</v>
      </c>
      <c r="AU551" s="195" t="s">
        <v>77</v>
      </c>
      <c r="AY551" s="194" t="s">
        <v>127</v>
      </c>
      <c r="BK551" s="196">
        <f>SUM(BK552:BK553)</f>
        <v>0</v>
      </c>
    </row>
    <row r="552" s="2" customFormat="1" ht="16.5" customHeight="1">
      <c r="A552" s="40"/>
      <c r="B552" s="41"/>
      <c r="C552" s="199" t="s">
        <v>1270</v>
      </c>
      <c r="D552" s="199" t="s">
        <v>130</v>
      </c>
      <c r="E552" s="200" t="s">
        <v>1271</v>
      </c>
      <c r="F552" s="201" t="s">
        <v>1272</v>
      </c>
      <c r="G552" s="202" t="s">
        <v>1273</v>
      </c>
      <c r="H552" s="203">
        <v>1</v>
      </c>
      <c r="I552" s="204"/>
      <c r="J552" s="205">
        <f>ROUND(I552*H552,2)</f>
        <v>0</v>
      </c>
      <c r="K552" s="201" t="s">
        <v>134</v>
      </c>
      <c r="L552" s="46"/>
      <c r="M552" s="206" t="s">
        <v>19</v>
      </c>
      <c r="N552" s="207" t="s">
        <v>44</v>
      </c>
      <c r="O552" s="86"/>
      <c r="P552" s="208">
        <f>O552*H552</f>
        <v>0</v>
      </c>
      <c r="Q552" s="208">
        <v>0</v>
      </c>
      <c r="R552" s="208">
        <f>Q552*H552</f>
        <v>0</v>
      </c>
      <c r="S552" s="208">
        <v>0</v>
      </c>
      <c r="T552" s="209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10" t="s">
        <v>1274</v>
      </c>
      <c r="AT552" s="210" t="s">
        <v>130</v>
      </c>
      <c r="AU552" s="210" t="s">
        <v>136</v>
      </c>
      <c r="AY552" s="19" t="s">
        <v>127</v>
      </c>
      <c r="BE552" s="211">
        <f>IF(N552="základní",J552,0)</f>
        <v>0</v>
      </c>
      <c r="BF552" s="211">
        <f>IF(N552="snížená",J552,0)</f>
        <v>0</v>
      </c>
      <c r="BG552" s="211">
        <f>IF(N552="zákl. přenesená",J552,0)</f>
        <v>0</v>
      </c>
      <c r="BH552" s="211">
        <f>IF(N552="sníž. přenesená",J552,0)</f>
        <v>0</v>
      </c>
      <c r="BI552" s="211">
        <f>IF(N552="nulová",J552,0)</f>
        <v>0</v>
      </c>
      <c r="BJ552" s="19" t="s">
        <v>136</v>
      </c>
      <c r="BK552" s="211">
        <f>ROUND(I552*H552,2)</f>
        <v>0</v>
      </c>
      <c r="BL552" s="19" t="s">
        <v>1274</v>
      </c>
      <c r="BM552" s="210" t="s">
        <v>1275</v>
      </c>
    </row>
    <row r="553" s="2" customFormat="1">
      <c r="A553" s="40"/>
      <c r="B553" s="41"/>
      <c r="C553" s="42"/>
      <c r="D553" s="212" t="s">
        <v>138</v>
      </c>
      <c r="E553" s="42"/>
      <c r="F553" s="213" t="s">
        <v>1276</v>
      </c>
      <c r="G553" s="42"/>
      <c r="H553" s="42"/>
      <c r="I553" s="214"/>
      <c r="J553" s="42"/>
      <c r="K553" s="42"/>
      <c r="L553" s="46"/>
      <c r="M553" s="215"/>
      <c r="N553" s="216"/>
      <c r="O553" s="86"/>
      <c r="P553" s="86"/>
      <c r="Q553" s="86"/>
      <c r="R553" s="86"/>
      <c r="S553" s="86"/>
      <c r="T553" s="87"/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T553" s="19" t="s">
        <v>138</v>
      </c>
      <c r="AU553" s="19" t="s">
        <v>136</v>
      </c>
    </row>
    <row r="554" s="12" customFormat="1" ht="22.8" customHeight="1">
      <c r="A554" s="12"/>
      <c r="B554" s="183"/>
      <c r="C554" s="184"/>
      <c r="D554" s="185" t="s">
        <v>71</v>
      </c>
      <c r="E554" s="197" t="s">
        <v>1277</v>
      </c>
      <c r="F554" s="197" t="s">
        <v>1278</v>
      </c>
      <c r="G554" s="184"/>
      <c r="H554" s="184"/>
      <c r="I554" s="187"/>
      <c r="J554" s="198">
        <f>BK554</f>
        <v>0</v>
      </c>
      <c r="K554" s="184"/>
      <c r="L554" s="189"/>
      <c r="M554" s="190"/>
      <c r="N554" s="191"/>
      <c r="O554" s="191"/>
      <c r="P554" s="192">
        <f>SUM(P555:P556)</f>
        <v>0</v>
      </c>
      <c r="Q554" s="191"/>
      <c r="R554" s="192">
        <f>SUM(R555:R556)</f>
        <v>0</v>
      </c>
      <c r="S554" s="191"/>
      <c r="T554" s="193">
        <f>SUM(T555:T556)</f>
        <v>0</v>
      </c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R554" s="194" t="s">
        <v>159</v>
      </c>
      <c r="AT554" s="195" t="s">
        <v>71</v>
      </c>
      <c r="AU554" s="195" t="s">
        <v>77</v>
      </c>
      <c r="AY554" s="194" t="s">
        <v>127</v>
      </c>
      <c r="BK554" s="196">
        <f>SUM(BK555:BK556)</f>
        <v>0</v>
      </c>
    </row>
    <row r="555" s="2" customFormat="1" ht="16.5" customHeight="1">
      <c r="A555" s="40"/>
      <c r="B555" s="41"/>
      <c r="C555" s="199" t="s">
        <v>1279</v>
      </c>
      <c r="D555" s="199" t="s">
        <v>130</v>
      </c>
      <c r="E555" s="200" t="s">
        <v>1280</v>
      </c>
      <c r="F555" s="201" t="s">
        <v>1281</v>
      </c>
      <c r="G555" s="202" t="s">
        <v>1273</v>
      </c>
      <c r="H555" s="203">
        <v>1</v>
      </c>
      <c r="I555" s="204"/>
      <c r="J555" s="205">
        <f>ROUND(I555*H555,2)</f>
        <v>0</v>
      </c>
      <c r="K555" s="201" t="s">
        <v>697</v>
      </c>
      <c r="L555" s="46"/>
      <c r="M555" s="206" t="s">
        <v>19</v>
      </c>
      <c r="N555" s="207" t="s">
        <v>44</v>
      </c>
      <c r="O555" s="86"/>
      <c r="P555" s="208">
        <f>O555*H555</f>
        <v>0</v>
      </c>
      <c r="Q555" s="208">
        <v>0</v>
      </c>
      <c r="R555" s="208">
        <f>Q555*H555</f>
        <v>0</v>
      </c>
      <c r="S555" s="208">
        <v>0</v>
      </c>
      <c r="T555" s="209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10" t="s">
        <v>1274</v>
      </c>
      <c r="AT555" s="210" t="s">
        <v>130</v>
      </c>
      <c r="AU555" s="210" t="s">
        <v>136</v>
      </c>
      <c r="AY555" s="19" t="s">
        <v>127</v>
      </c>
      <c r="BE555" s="211">
        <f>IF(N555="základní",J555,0)</f>
        <v>0</v>
      </c>
      <c r="BF555" s="211">
        <f>IF(N555="snížená",J555,0)</f>
        <v>0</v>
      </c>
      <c r="BG555" s="211">
        <f>IF(N555="zákl. přenesená",J555,0)</f>
        <v>0</v>
      </c>
      <c r="BH555" s="211">
        <f>IF(N555="sníž. přenesená",J555,0)</f>
        <v>0</v>
      </c>
      <c r="BI555" s="211">
        <f>IF(N555="nulová",J555,0)</f>
        <v>0</v>
      </c>
      <c r="BJ555" s="19" t="s">
        <v>136</v>
      </c>
      <c r="BK555" s="211">
        <f>ROUND(I555*H555,2)</f>
        <v>0</v>
      </c>
      <c r="BL555" s="19" t="s">
        <v>1274</v>
      </c>
      <c r="BM555" s="210" t="s">
        <v>1282</v>
      </c>
    </row>
    <row r="556" s="2" customFormat="1">
      <c r="A556" s="40"/>
      <c r="B556" s="41"/>
      <c r="C556" s="42"/>
      <c r="D556" s="212" t="s">
        <v>138</v>
      </c>
      <c r="E556" s="42"/>
      <c r="F556" s="213" t="s">
        <v>1283</v>
      </c>
      <c r="G556" s="42"/>
      <c r="H556" s="42"/>
      <c r="I556" s="214"/>
      <c r="J556" s="42"/>
      <c r="K556" s="42"/>
      <c r="L556" s="46"/>
      <c r="M556" s="215"/>
      <c r="N556" s="216"/>
      <c r="O556" s="86"/>
      <c r="P556" s="86"/>
      <c r="Q556" s="86"/>
      <c r="R556" s="86"/>
      <c r="S556" s="86"/>
      <c r="T556" s="87"/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T556" s="19" t="s">
        <v>138</v>
      </c>
      <c r="AU556" s="19" t="s">
        <v>136</v>
      </c>
    </row>
    <row r="557" s="12" customFormat="1" ht="22.8" customHeight="1">
      <c r="A557" s="12"/>
      <c r="B557" s="183"/>
      <c r="C557" s="184"/>
      <c r="D557" s="185" t="s">
        <v>71</v>
      </c>
      <c r="E557" s="197" t="s">
        <v>1284</v>
      </c>
      <c r="F557" s="197" t="s">
        <v>1285</v>
      </c>
      <c r="G557" s="184"/>
      <c r="H557" s="184"/>
      <c r="I557" s="187"/>
      <c r="J557" s="198">
        <f>BK557</f>
        <v>0</v>
      </c>
      <c r="K557" s="184"/>
      <c r="L557" s="189"/>
      <c r="M557" s="190"/>
      <c r="N557" s="191"/>
      <c r="O557" s="191"/>
      <c r="P557" s="192">
        <f>SUM(P558:P559)</f>
        <v>0</v>
      </c>
      <c r="Q557" s="191"/>
      <c r="R557" s="192">
        <f>SUM(R558:R559)</f>
        <v>0</v>
      </c>
      <c r="S557" s="191"/>
      <c r="T557" s="193">
        <f>SUM(T558:T559)</f>
        <v>0</v>
      </c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R557" s="194" t="s">
        <v>159</v>
      </c>
      <c r="AT557" s="195" t="s">
        <v>71</v>
      </c>
      <c r="AU557" s="195" t="s">
        <v>77</v>
      </c>
      <c r="AY557" s="194" t="s">
        <v>127</v>
      </c>
      <c r="BK557" s="196">
        <f>SUM(BK558:BK559)</f>
        <v>0</v>
      </c>
    </row>
    <row r="558" s="2" customFormat="1" ht="16.5" customHeight="1">
      <c r="A558" s="40"/>
      <c r="B558" s="41"/>
      <c r="C558" s="199" t="s">
        <v>1286</v>
      </c>
      <c r="D558" s="199" t="s">
        <v>130</v>
      </c>
      <c r="E558" s="200" t="s">
        <v>1287</v>
      </c>
      <c r="F558" s="201" t="s">
        <v>1288</v>
      </c>
      <c r="G558" s="202" t="s">
        <v>399</v>
      </c>
      <c r="H558" s="261"/>
      <c r="I558" s="204"/>
      <c r="J558" s="205">
        <f>ROUND(I558*H558,2)</f>
        <v>0</v>
      </c>
      <c r="K558" s="201" t="s">
        <v>697</v>
      </c>
      <c r="L558" s="46"/>
      <c r="M558" s="206" t="s">
        <v>19</v>
      </c>
      <c r="N558" s="207" t="s">
        <v>44</v>
      </c>
      <c r="O558" s="86"/>
      <c r="P558" s="208">
        <f>O558*H558</f>
        <v>0</v>
      </c>
      <c r="Q558" s="208">
        <v>0</v>
      </c>
      <c r="R558" s="208">
        <f>Q558*H558</f>
        <v>0</v>
      </c>
      <c r="S558" s="208">
        <v>0</v>
      </c>
      <c r="T558" s="209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10" t="s">
        <v>1274</v>
      </c>
      <c r="AT558" s="210" t="s">
        <v>130</v>
      </c>
      <c r="AU558" s="210" t="s">
        <v>136</v>
      </c>
      <c r="AY558" s="19" t="s">
        <v>127</v>
      </c>
      <c r="BE558" s="211">
        <f>IF(N558="základní",J558,0)</f>
        <v>0</v>
      </c>
      <c r="BF558" s="211">
        <f>IF(N558="snížená",J558,0)</f>
        <v>0</v>
      </c>
      <c r="BG558" s="211">
        <f>IF(N558="zákl. přenesená",J558,0)</f>
        <v>0</v>
      </c>
      <c r="BH558" s="211">
        <f>IF(N558="sníž. přenesená",J558,0)</f>
        <v>0</v>
      </c>
      <c r="BI558" s="211">
        <f>IF(N558="nulová",J558,0)</f>
        <v>0</v>
      </c>
      <c r="BJ558" s="19" t="s">
        <v>136</v>
      </c>
      <c r="BK558" s="211">
        <f>ROUND(I558*H558,2)</f>
        <v>0</v>
      </c>
      <c r="BL558" s="19" t="s">
        <v>1274</v>
      </c>
      <c r="BM558" s="210" t="s">
        <v>1289</v>
      </c>
    </row>
    <row r="559" s="2" customFormat="1">
      <c r="A559" s="40"/>
      <c r="B559" s="41"/>
      <c r="C559" s="42"/>
      <c r="D559" s="212" t="s">
        <v>138</v>
      </c>
      <c r="E559" s="42"/>
      <c r="F559" s="213" t="s">
        <v>1290</v>
      </c>
      <c r="G559" s="42"/>
      <c r="H559" s="42"/>
      <c r="I559" s="214"/>
      <c r="J559" s="42"/>
      <c r="K559" s="42"/>
      <c r="L559" s="46"/>
      <c r="M559" s="215"/>
      <c r="N559" s="216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138</v>
      </c>
      <c r="AU559" s="19" t="s">
        <v>136</v>
      </c>
    </row>
    <row r="560" s="12" customFormat="1" ht="22.8" customHeight="1">
      <c r="A560" s="12"/>
      <c r="B560" s="183"/>
      <c r="C560" s="184"/>
      <c r="D560" s="185" t="s">
        <v>71</v>
      </c>
      <c r="E560" s="197" t="s">
        <v>1291</v>
      </c>
      <c r="F560" s="197" t="s">
        <v>1292</v>
      </c>
      <c r="G560" s="184"/>
      <c r="H560" s="184"/>
      <c r="I560" s="187"/>
      <c r="J560" s="198">
        <f>BK560</f>
        <v>0</v>
      </c>
      <c r="K560" s="184"/>
      <c r="L560" s="189"/>
      <c r="M560" s="190"/>
      <c r="N560" s="191"/>
      <c r="O560" s="191"/>
      <c r="P560" s="192">
        <f>P561</f>
        <v>0</v>
      </c>
      <c r="Q560" s="191"/>
      <c r="R560" s="192">
        <f>R561</f>
        <v>0</v>
      </c>
      <c r="S560" s="191"/>
      <c r="T560" s="193">
        <f>T561</f>
        <v>0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194" t="s">
        <v>159</v>
      </c>
      <c r="AT560" s="195" t="s">
        <v>71</v>
      </c>
      <c r="AU560" s="195" t="s">
        <v>77</v>
      </c>
      <c r="AY560" s="194" t="s">
        <v>127</v>
      </c>
      <c r="BK560" s="196">
        <f>BK561</f>
        <v>0</v>
      </c>
    </row>
    <row r="561" s="2" customFormat="1" ht="16.5" customHeight="1">
      <c r="A561" s="40"/>
      <c r="B561" s="41"/>
      <c r="C561" s="199" t="s">
        <v>1293</v>
      </c>
      <c r="D561" s="199" t="s">
        <v>130</v>
      </c>
      <c r="E561" s="200" t="s">
        <v>1294</v>
      </c>
      <c r="F561" s="201" t="s">
        <v>1292</v>
      </c>
      <c r="G561" s="202" t="s">
        <v>399</v>
      </c>
      <c r="H561" s="261"/>
      <c r="I561" s="204"/>
      <c r="J561" s="205">
        <f>ROUND(I561*H561,2)</f>
        <v>0</v>
      </c>
      <c r="K561" s="201" t="s">
        <v>19</v>
      </c>
      <c r="L561" s="46"/>
      <c r="M561" s="262" t="s">
        <v>19</v>
      </c>
      <c r="N561" s="263" t="s">
        <v>44</v>
      </c>
      <c r="O561" s="264"/>
      <c r="P561" s="265">
        <f>O561*H561</f>
        <v>0</v>
      </c>
      <c r="Q561" s="265">
        <v>0</v>
      </c>
      <c r="R561" s="265">
        <f>Q561*H561</f>
        <v>0</v>
      </c>
      <c r="S561" s="265">
        <v>0</v>
      </c>
      <c r="T561" s="266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10" t="s">
        <v>135</v>
      </c>
      <c r="AT561" s="210" t="s">
        <v>130</v>
      </c>
      <c r="AU561" s="210" t="s">
        <v>136</v>
      </c>
      <c r="AY561" s="19" t="s">
        <v>127</v>
      </c>
      <c r="BE561" s="211">
        <f>IF(N561="základní",J561,0)</f>
        <v>0</v>
      </c>
      <c r="BF561" s="211">
        <f>IF(N561="snížená",J561,0)</f>
        <v>0</v>
      </c>
      <c r="BG561" s="211">
        <f>IF(N561="zákl. přenesená",J561,0)</f>
        <v>0</v>
      </c>
      <c r="BH561" s="211">
        <f>IF(N561="sníž. přenesená",J561,0)</f>
        <v>0</v>
      </c>
      <c r="BI561" s="211">
        <f>IF(N561="nulová",J561,0)</f>
        <v>0</v>
      </c>
      <c r="BJ561" s="19" t="s">
        <v>136</v>
      </c>
      <c r="BK561" s="211">
        <f>ROUND(I561*H561,2)</f>
        <v>0</v>
      </c>
      <c r="BL561" s="19" t="s">
        <v>135</v>
      </c>
      <c r="BM561" s="210" t="s">
        <v>1295</v>
      </c>
    </row>
    <row r="562" s="2" customFormat="1" ht="6.96" customHeight="1">
      <c r="A562" s="40"/>
      <c r="B562" s="61"/>
      <c r="C562" s="62"/>
      <c r="D562" s="62"/>
      <c r="E562" s="62"/>
      <c r="F562" s="62"/>
      <c r="G562" s="62"/>
      <c r="H562" s="62"/>
      <c r="I562" s="62"/>
      <c r="J562" s="62"/>
      <c r="K562" s="62"/>
      <c r="L562" s="46"/>
      <c r="M562" s="40"/>
      <c r="O562" s="40"/>
      <c r="P562" s="40"/>
      <c r="Q562" s="40"/>
      <c r="R562" s="40"/>
      <c r="S562" s="40"/>
      <c r="T562" s="40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</row>
  </sheetData>
  <sheetProtection sheet="1" autoFilter="0" formatColumns="0" formatRows="0" objects="1" scenarios="1" spinCount="100000" saltValue="/7WMO94gh3/JrUxn1mPDsSLnE4jQc5GidCpaMR6pTwdt8IljqbWcMnG1yXSOmscqu8M7hpze4NYgiE0bCrYjGA==" hashValue="U29Qxm5Ku4Ld1arZjLqPOre/7FipY2KHrzZAFbNpkHKvSEWtU82XmLQPpXcN9rKz0RPuv8UAUEpC22ZJh/a7Sg==" algorithmName="SHA-512" password="C70A"/>
  <autoFilter ref="C100:K561"/>
  <mergeCells count="6">
    <mergeCell ref="E7:H7"/>
    <mergeCell ref="E16:H16"/>
    <mergeCell ref="E25:H25"/>
    <mergeCell ref="E46:H46"/>
    <mergeCell ref="E93:H93"/>
    <mergeCell ref="L2:V2"/>
  </mergeCells>
  <hyperlinks>
    <hyperlink ref="F105" r:id="rId1" display="https://podminky.urs.cz/item/CS_URS_2025_01/342272205"/>
    <hyperlink ref="F108" r:id="rId2" display="https://podminky.urs.cz/item/CS_URS_2025_01/342272225"/>
    <hyperlink ref="F115" r:id="rId3" display="https://podminky.urs.cz/item/CS_URS_2025_01/342291111"/>
    <hyperlink ref="F117" r:id="rId4" display="https://podminky.urs.cz/item/CS_URS_2025_01/342291131"/>
    <hyperlink ref="F119" r:id="rId5" display="https://podminky.urs.cz/item/CS_URS_2025_01/346244353"/>
    <hyperlink ref="F123" r:id="rId6" display="https://podminky.urs.cz/item/CS_URS_2025_01/611131121"/>
    <hyperlink ref="F126" r:id="rId7" display="https://podminky.urs.cz/item/CS_URS_2025_01/611135011"/>
    <hyperlink ref="F128" r:id="rId8" display="https://podminky.urs.cz/item/CS_URS_2025_01/611142001"/>
    <hyperlink ref="F130" r:id="rId9" display="https://podminky.urs.cz/item/CS_URS_2025_01/611321131"/>
    <hyperlink ref="F132" r:id="rId10" display="https://podminky.urs.cz/item/CS_URS_2025_01/612131121"/>
    <hyperlink ref="F135" r:id="rId11" display="https://podminky.urs.cz/item/CS_URS_2025_01/612135011"/>
    <hyperlink ref="F137" r:id="rId12" display="https://podminky.urs.cz/item/CS_URS_2025_01/612135101"/>
    <hyperlink ref="F139" r:id="rId13" display="https://podminky.urs.cz/item/CS_URS_2025_01/612142001"/>
    <hyperlink ref="F141" r:id="rId14" display="https://podminky.urs.cz/item/CS_URS_2025_01/612311131"/>
    <hyperlink ref="F143" r:id="rId15" display="https://podminky.urs.cz/item/CS_URS_2025_01/612321121"/>
    <hyperlink ref="F150" r:id="rId16" display="https://podminky.urs.cz/item/CS_URS_2025_01/619991011"/>
    <hyperlink ref="F152" r:id="rId17" display="https://podminky.urs.cz/item/CS_URS_2025_01/619995001"/>
    <hyperlink ref="F154" r:id="rId18" display="https://podminky.urs.cz/item/CS_URS_2025_01/632451111"/>
    <hyperlink ref="F158" r:id="rId19" display="https://podminky.urs.cz/item/CS_URS_2025_01/642944121"/>
    <hyperlink ref="F162" r:id="rId20" display="https://podminky.urs.cz/item/CS_URS_2025_01/949101111"/>
    <hyperlink ref="F164" r:id="rId21" display="https://podminky.urs.cz/item/CS_URS_2025_01/952901105"/>
    <hyperlink ref="F166" r:id="rId22" display="https://podminky.urs.cz/item/CS_URS_2025_01/952901114"/>
    <hyperlink ref="F168" r:id="rId23" display="https://podminky.urs.cz/item/CS_URS_2025_01/952902031"/>
    <hyperlink ref="F170" r:id="rId24" display="https://podminky.urs.cz/item/CS_URS_2025_01/962031132"/>
    <hyperlink ref="F177" r:id="rId25" display="https://podminky.urs.cz/item/CS_URS_2025_01/962084130"/>
    <hyperlink ref="F179" r:id="rId26" display="https://podminky.urs.cz/item/CS_URS_2025_01/965046111"/>
    <hyperlink ref="F181" r:id="rId27" display="https://podminky.urs.cz/item/CS_URS_2025_01/968072455"/>
    <hyperlink ref="F184" r:id="rId28" display="https://podminky.urs.cz/item/CS_URS_2025_01/974049121"/>
    <hyperlink ref="F186" r:id="rId29" display="https://podminky.urs.cz/item/CS_URS_2025_01/974049122"/>
    <hyperlink ref="F188" r:id="rId30" display="https://podminky.urs.cz/item/CS_URS_2025_01/977343111"/>
    <hyperlink ref="F190" r:id="rId31" display="https://podminky.urs.cz/item/CS_URS_2025_01/977343211"/>
    <hyperlink ref="F192" r:id="rId32" display="https://podminky.urs.cz/item/CS_URS_2025_01/977343212"/>
    <hyperlink ref="F194" r:id="rId33" display="https://podminky.urs.cz/item/CS_URS_2025_01/978021191"/>
    <hyperlink ref="F199" r:id="rId34" display="https://podminky.urs.cz/item/CS_URS_2025_01/978035117"/>
    <hyperlink ref="F202" r:id="rId35" display="https://podminky.urs.cz/item/CS_URS_2025_01/997002511"/>
    <hyperlink ref="F204" r:id="rId36" display="https://podminky.urs.cz/item/CS_URS_2025_01/997002519"/>
    <hyperlink ref="F207" r:id="rId37" display="https://podminky.urs.cz/item/CS_URS_2025_01/997002611"/>
    <hyperlink ref="F209" r:id="rId38" display="https://podminky.urs.cz/item/CS_URS_2025_01/997013157"/>
    <hyperlink ref="F211" r:id="rId39" display="https://podminky.urs.cz/item/CS_URS_2025_01/997013219"/>
    <hyperlink ref="F213" r:id="rId40" display="https://podminky.urs.cz/item/CS_URS_2025_01/997013609"/>
    <hyperlink ref="F215" r:id="rId41" display="https://podminky.urs.cz/item/CS_URS_2025_01/997013813"/>
    <hyperlink ref="F218" r:id="rId42" display="https://podminky.urs.cz/item/CS_URS_2025_01/998018003"/>
    <hyperlink ref="F222" r:id="rId43" display="https://podminky.urs.cz/item/CS_URS_2025_01/711113117"/>
    <hyperlink ref="F224" r:id="rId44" display="https://podminky.urs.cz/item/CS_URS_2025_01/711113127"/>
    <hyperlink ref="F227" r:id="rId45" display="https://podminky.urs.cz/item/CS_URS_2025_01/711199101"/>
    <hyperlink ref="F231" r:id="rId46" display="https://podminky.urs.cz/item/CS_URS_2025_01/998711313"/>
    <hyperlink ref="F235" r:id="rId47" display="https://podminky.urs.cz/item/CS_URS_2025_01/721174043"/>
    <hyperlink ref="F237" r:id="rId48" display="https://podminky.urs.cz/item/CS_URS_2025_01/721174045"/>
    <hyperlink ref="F239" r:id="rId49" display="https://podminky.urs.cz/item/CS_URS_2025_01/721194105"/>
    <hyperlink ref="F241" r:id="rId50" display="https://podminky.urs.cz/item/CS_URS_2025_01/721194109"/>
    <hyperlink ref="F243" r:id="rId51" display="https://podminky.urs.cz/item/CS_URS_2025_01/721229111"/>
    <hyperlink ref="F246" r:id="rId52" display="https://podminky.urs.cz/item/CS_URS_2025_01/721290111"/>
    <hyperlink ref="F248" r:id="rId53" display="https://podminky.urs.cz/item/CS_URS_2025_01/998721213"/>
    <hyperlink ref="F251" r:id="rId54" display="https://podminky.urs.cz/item/CS_URS_2025_01/722130801"/>
    <hyperlink ref="F253" r:id="rId55" display="https://podminky.urs.cz/item/CS_URS_2025_01/722170801"/>
    <hyperlink ref="F255" r:id="rId56" display="https://podminky.urs.cz/item/CS_URS_2025_01/722176112"/>
    <hyperlink ref="F259" r:id="rId57" display="https://podminky.urs.cz/item/CS_URS_2025_01/722181211"/>
    <hyperlink ref="F261" r:id="rId58" display="https://podminky.urs.cz/item/CS_URS_2025_01/722220111"/>
    <hyperlink ref="F263" r:id="rId59" display="https://podminky.urs.cz/item/CS_URS_2025_01/722220121"/>
    <hyperlink ref="F265" r:id="rId60" display="https://podminky.urs.cz/item/CS_URS_2025_01/722290246"/>
    <hyperlink ref="F267" r:id="rId61" display="https://podminky.urs.cz/item/CS_URS_2025_01/998722213"/>
    <hyperlink ref="F271" r:id="rId62" display="https://podminky.urs.cz/item/CS_URS_2025_01/725119122"/>
    <hyperlink ref="F275" r:id="rId63" display="https://podminky.urs.cz/item/CS_URS_2025_01/725219102"/>
    <hyperlink ref="F278" r:id="rId64" display="https://podminky.urs.cz/item/CS_URS_2025_01/725240812"/>
    <hyperlink ref="F280" r:id="rId65" display="https://podminky.urs.cz/item/CS_URS_2025_01/725241126"/>
    <hyperlink ref="F282" r:id="rId66" display="https://podminky.urs.cz/item/CS_URS_2025_01/725244155"/>
    <hyperlink ref="F284" r:id="rId67" display="https://podminky.urs.cz/item/CS_URS_2025_01/725310823"/>
    <hyperlink ref="F288" r:id="rId68" display="https://podminky.urs.cz/item/CS_URS_2025_01/725662800"/>
    <hyperlink ref="F292" r:id="rId69" display="https://podminky.urs.cz/item/CS_URS_2025_01/725820801"/>
    <hyperlink ref="F294" r:id="rId70" display="https://podminky.urs.cz/item/CS_URS_2025_01/725820802"/>
    <hyperlink ref="F296" r:id="rId71" display="https://podminky.urs.cz/item/CS_URS_2025_01/725829111"/>
    <hyperlink ref="F299" r:id="rId72" display="https://podminky.urs.cz/item/CS_URS_2025_01/725829131.1"/>
    <hyperlink ref="F302" r:id="rId73" display="https://podminky.urs.cz/item/CS_URS_2025_01/725839101"/>
    <hyperlink ref="F305" r:id="rId74" display="https://podminky.urs.cz/item/CS_URS_2025_01/725869218"/>
    <hyperlink ref="F310" r:id="rId75" display="https://podminky.urs.cz/item/CS_URS_2025_01/998725213"/>
    <hyperlink ref="F313" r:id="rId76" display="https://podminky.urs.cz/item/CS_URS_2023_01/734209103.1"/>
    <hyperlink ref="F315" r:id="rId77" display="https://podminky.urs.cz/item/CS_URS_2025_01/734229143"/>
    <hyperlink ref="F317" r:id="rId78" display="https://podminky.urs.cz/item/CS_URS_2025_01/998734213"/>
    <hyperlink ref="F322" r:id="rId79" display="https://podminky.urs.cz/item/CS_URS_2025_01/741112002"/>
    <hyperlink ref="F325" r:id="rId80" display="https://podminky.urs.cz/item/CS_URS_2025_01/741122015"/>
    <hyperlink ref="F330" r:id="rId81" display="https://podminky.urs.cz/item/CS_URS_2025_01/741122016"/>
    <hyperlink ref="F335" r:id="rId82" display="https://podminky.urs.cz/item/CS_URS_2025_01/741122031"/>
    <hyperlink ref="F339" r:id="rId83" display="https://podminky.urs.cz/item/CS_URS_2024_01/741125811.1"/>
    <hyperlink ref="F341" r:id="rId84" display="https://podminky.urs.cz/item/CS_URS_2025_01/741136201"/>
    <hyperlink ref="F343" r:id="rId85" display="https://podminky.urs.cz/item/CS_URS_2025_01/741210001.1"/>
    <hyperlink ref="F350" r:id="rId86" display="https://podminky.urs.cz/item/CS_URS_2025_01/741370032"/>
    <hyperlink ref="F354" r:id="rId87" display="https://podminky.urs.cz/item/CS_URS_2025_01/998741213"/>
    <hyperlink ref="F357" r:id="rId88" display="https://podminky.urs.cz/item/CS_URS_2025_01/742121001"/>
    <hyperlink ref="F365" r:id="rId89" display="https://podminky.urs.cz/item/CS_URS_2025_01/998742213"/>
    <hyperlink ref="F370" r:id="rId90" display="https://podminky.urs.cz/item/CS_URS_2025_01/751377811"/>
    <hyperlink ref="F372" r:id="rId91" display="https://podminky.urs.cz/item/CS_URS_2025_01/751398031"/>
    <hyperlink ref="F375" r:id="rId92" display="https://podminky.urs.cz/item/CS_URS_2025_01/751398811"/>
    <hyperlink ref="F379" r:id="rId93" display="https://podminky.urs.cz/item/CS_URS_2025_01/998751212"/>
    <hyperlink ref="F382" r:id="rId94" display="https://podminky.urs.cz/item/CS_URS_2025_01/763761201"/>
    <hyperlink ref="F385" r:id="rId95" display="https://podminky.urs.cz/item/CS_URS_2025_01/998763212"/>
    <hyperlink ref="F389" r:id="rId96" display="https://podminky.urs.cz/item/CS_URS_2025_01/766411821"/>
    <hyperlink ref="F391" r:id="rId97" display="https://podminky.urs.cz/item/CS_URS_2025_01/766491851"/>
    <hyperlink ref="F397" r:id="rId98" display="https://podminky.urs.cz/item/CS_URS_2025_01/766660021"/>
    <hyperlink ref="F400" r:id="rId99" display="https://podminky.urs.cz/item/CS_URS_2025_01/766660728"/>
    <hyperlink ref="F403" r:id="rId100" display="https://podminky.urs.cz/item/CS_URS_2025_01/766660729"/>
    <hyperlink ref="F406" r:id="rId101" display="https://podminky.urs.cz/item/CS_URS_2025_01/766660730"/>
    <hyperlink ref="F410" r:id="rId102" display="https://podminky.urs.cz/item/CS_URS_2025_01/766691914"/>
    <hyperlink ref="F419" r:id="rId103" display="https://podminky.urs.cz/item/CS_URS_2025_01/766811222"/>
    <hyperlink ref="F421" r:id="rId104" display="https://podminky.urs.cz/item/CS_URS_2025_01/766811223"/>
    <hyperlink ref="F423" r:id="rId105" display="https://podminky.urs.cz/item/CS_URS_2025_01/766812840"/>
    <hyperlink ref="F427" r:id="rId106" display="https://podminky.urs.cz/item/CS_URS_2025_01/766821122"/>
    <hyperlink ref="F430" r:id="rId107" display="https://podminky.urs.cz/item/CS_URS_2025_01/766825811"/>
    <hyperlink ref="F432" r:id="rId108" display="https://podminky.urs.cz/item/CS_URS_2025_01/998766213"/>
    <hyperlink ref="F435" r:id="rId109" display="https://podminky.urs.cz/item/CS_URS_2025_01/767612915"/>
    <hyperlink ref="F437" r:id="rId110" display="https://podminky.urs.cz/item/CS_URS_2025_01/998767213"/>
    <hyperlink ref="F442" r:id="rId111" display="https://podminky.urs.cz/item/CS_URS_2025_01/771151013"/>
    <hyperlink ref="F444" r:id="rId112" display="https://podminky.urs.cz/item/CS_URS_2025_01/771573810"/>
    <hyperlink ref="F448" r:id="rId113" display="https://podminky.urs.cz/item/CS_URS_2025_01/771574416"/>
    <hyperlink ref="F455" r:id="rId114" display="https://podminky.urs.cz/item/CS_URS_2025_01/771591115"/>
    <hyperlink ref="F457" r:id="rId115" display="https://podminky.urs.cz/item/CS_URS_2025_01/771592011"/>
    <hyperlink ref="F459" r:id="rId116" display="https://podminky.urs.cz/item/CS_URS_2025_01/998771213"/>
    <hyperlink ref="F462" r:id="rId117" display="https://podminky.urs.cz/item/CS_URS_2025_01/776111116"/>
    <hyperlink ref="F465" r:id="rId118" display="https://podminky.urs.cz/item/CS_URS_2025_01/776141112"/>
    <hyperlink ref="F468" r:id="rId119" display="https://podminky.urs.cz/item/CS_URS_2025_01/776231111"/>
    <hyperlink ref="F472" r:id="rId120" display="https://podminky.urs.cz/item/CS_URS_2025_01/776410811"/>
    <hyperlink ref="F477" r:id="rId121" display="https://podminky.urs.cz/item/CS_URS_2025_01/998776213"/>
    <hyperlink ref="F486" r:id="rId122" display="https://podminky.urs.cz/item/CS_URS_2025_01/781471810"/>
    <hyperlink ref="F496" r:id="rId123" display="https://podminky.urs.cz/item/CS_URS_2025_01/781491822"/>
    <hyperlink ref="F500" r:id="rId124" display="https://podminky.urs.cz/item/CS_URS_2025_01/781493611"/>
    <hyperlink ref="F503" r:id="rId125" display="https://podminky.urs.cz/item/CS_URS_2025_01/781495115"/>
    <hyperlink ref="F505" r:id="rId126" display="https://podminky.urs.cz/item/CS_URS_2025_01/781495211"/>
    <hyperlink ref="F507" r:id="rId127" display="https://podminky.urs.cz/item/CS_URS_2025_01/998781213"/>
    <hyperlink ref="F510" r:id="rId128" display="https://podminky.urs.cz/item/CS_URS_2025_01/783000125"/>
    <hyperlink ref="F513" r:id="rId129" display="https://podminky.urs.cz/item/CS_URS_2025_01/783301303"/>
    <hyperlink ref="F517" r:id="rId130" display="https://podminky.urs.cz/item/CS_URS_2025_01/783301313"/>
    <hyperlink ref="F519" r:id="rId131" display="https://podminky.urs.cz/item/CS_URS_2025_01/783315101"/>
    <hyperlink ref="F521" r:id="rId132" display="https://podminky.urs.cz/item/CS_URS_2025_01/783317101"/>
    <hyperlink ref="F523" r:id="rId133" display="https://podminky.urs.cz/item/CS_URS_2025_01/783322101"/>
    <hyperlink ref="F525" r:id="rId134" display="https://podminky.urs.cz/item/CS_URS_2025_01/783601711"/>
    <hyperlink ref="F528" r:id="rId135" display="https://podminky.urs.cz/item/CS_URS_2025_01/783601713"/>
    <hyperlink ref="F530" r:id="rId136" display="https://podminky.urs.cz/item/CS_URS_2025_01/783615551"/>
    <hyperlink ref="F532" r:id="rId137" display="https://podminky.urs.cz/item/CS_URS_2024_01/783617505"/>
    <hyperlink ref="F534" r:id="rId138" display="https://podminky.urs.cz/item/CS_URS_2025_01/783617615"/>
    <hyperlink ref="F537" r:id="rId139" display="https://podminky.urs.cz/item/CS_URS_2025_01/784111011"/>
    <hyperlink ref="F539" r:id="rId140" display="https://podminky.urs.cz/item/CS_URS_2025_01/784111031"/>
    <hyperlink ref="F541" r:id="rId141" display="https://podminky.urs.cz/item/CS_URS_2025_01/784151011"/>
    <hyperlink ref="F543" r:id="rId142" display="https://podminky.urs.cz/item/CS_URS_2025_01/784171101"/>
    <hyperlink ref="F547" r:id="rId143" display="https://podminky.urs.cz/item/CS_URS_2025_01/784181131"/>
    <hyperlink ref="F549" r:id="rId144" display="https://podminky.urs.cz/item/CS_URS_2025_01/784325231"/>
    <hyperlink ref="F553" r:id="rId145" display="https://podminky.urs.cz/item/CS_URS_2025_01/013254000"/>
    <hyperlink ref="F556" r:id="rId146" display="https://podminky.urs.cz/item/CS_URS_2024_01/024003001"/>
    <hyperlink ref="F559" r:id="rId147" display="https://podminky.urs.cz/item/CS_URS_2024_01/06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124"/>
  </sheetViews>
  <cols>
    <col min="1" max="1" width="8.332031" style="267" customWidth="1"/>
    <col min="2" max="2" width="1.667969" style="267" customWidth="1"/>
    <col min="3" max="4" width="5" style="267" customWidth="1"/>
    <col min="5" max="5" width="11.66016" style="267" customWidth="1"/>
    <col min="6" max="6" width="9.160156" style="267" customWidth="1"/>
    <col min="7" max="7" width="5" style="267" customWidth="1"/>
    <col min="8" max="8" width="77.83203" style="267" customWidth="1"/>
    <col min="9" max="10" width="20" style="267" customWidth="1"/>
    <col min="11" max="11" width="1.667969" style="267" customWidth="1"/>
  </cols>
  <sheetData>
    <row r="1" s="1" customFormat="1" ht="37.5" customHeight="1"/>
    <row r="2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6" customFormat="1" ht="45" customHeight="1">
      <c r="B3" s="271"/>
      <c r="C3" s="272" t="s">
        <v>1296</v>
      </c>
      <c r="D3" s="272"/>
      <c r="E3" s="272"/>
      <c r="F3" s="272"/>
      <c r="G3" s="272"/>
      <c r="H3" s="272"/>
      <c r="I3" s="272"/>
      <c r="J3" s="272"/>
      <c r="K3" s="273"/>
    </row>
    <row r="4" s="1" customFormat="1" ht="25.5" customHeight="1">
      <c r="B4" s="274"/>
      <c r="C4" s="275" t="s">
        <v>1297</v>
      </c>
      <c r="D4" s="275"/>
      <c r="E4" s="275"/>
      <c r="F4" s="275"/>
      <c r="G4" s="275"/>
      <c r="H4" s="275"/>
      <c r="I4" s="275"/>
      <c r="J4" s="275"/>
      <c r="K4" s="276"/>
    </row>
    <row r="5" s="1" customFormat="1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s="1" customFormat="1" ht="15" customHeight="1">
      <c r="B6" s="274"/>
      <c r="C6" s="278" t="s">
        <v>1298</v>
      </c>
      <c r="D6" s="278"/>
      <c r="E6" s="278"/>
      <c r="F6" s="278"/>
      <c r="G6" s="278"/>
      <c r="H6" s="278"/>
      <c r="I6" s="278"/>
      <c r="J6" s="278"/>
      <c r="K6" s="276"/>
    </row>
    <row r="7" s="1" customFormat="1" ht="15" customHeight="1">
      <c r="B7" s="279"/>
      <c r="C7" s="278" t="s">
        <v>1299</v>
      </c>
      <c r="D7" s="278"/>
      <c r="E7" s="278"/>
      <c r="F7" s="278"/>
      <c r="G7" s="278"/>
      <c r="H7" s="278"/>
      <c r="I7" s="278"/>
      <c r="J7" s="278"/>
      <c r="K7" s="276"/>
    </row>
    <row r="8" s="1" customFormat="1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s="1" customFormat="1" ht="15" customHeight="1">
      <c r="B9" s="279"/>
      <c r="C9" s="278" t="s">
        <v>1300</v>
      </c>
      <c r="D9" s="278"/>
      <c r="E9" s="278"/>
      <c r="F9" s="278"/>
      <c r="G9" s="278"/>
      <c r="H9" s="278"/>
      <c r="I9" s="278"/>
      <c r="J9" s="278"/>
      <c r="K9" s="276"/>
    </row>
    <row r="10" s="1" customFormat="1" ht="15" customHeight="1">
      <c r="B10" s="279"/>
      <c r="C10" s="278"/>
      <c r="D10" s="278" t="s">
        <v>1301</v>
      </c>
      <c r="E10" s="278"/>
      <c r="F10" s="278"/>
      <c r="G10" s="278"/>
      <c r="H10" s="278"/>
      <c r="I10" s="278"/>
      <c r="J10" s="278"/>
      <c r="K10" s="276"/>
    </row>
    <row r="11" s="1" customFormat="1" ht="15" customHeight="1">
      <c r="B11" s="279"/>
      <c r="C11" s="280"/>
      <c r="D11" s="278" t="s">
        <v>1302</v>
      </c>
      <c r="E11" s="278"/>
      <c r="F11" s="278"/>
      <c r="G11" s="278"/>
      <c r="H11" s="278"/>
      <c r="I11" s="278"/>
      <c r="J11" s="278"/>
      <c r="K11" s="276"/>
    </row>
    <row r="12" s="1" customFormat="1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s="1" customFormat="1" ht="15" customHeight="1">
      <c r="B13" s="279"/>
      <c r="C13" s="280"/>
      <c r="D13" s="281" t="s">
        <v>1303</v>
      </c>
      <c r="E13" s="278"/>
      <c r="F13" s="278"/>
      <c r="G13" s="278"/>
      <c r="H13" s="278"/>
      <c r="I13" s="278"/>
      <c r="J13" s="278"/>
      <c r="K13" s="276"/>
    </row>
    <row r="14" s="1" customFormat="1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s="1" customFormat="1" ht="15" customHeight="1">
      <c r="B15" s="279"/>
      <c r="C15" s="280"/>
      <c r="D15" s="278" t="s">
        <v>1304</v>
      </c>
      <c r="E15" s="278"/>
      <c r="F15" s="278"/>
      <c r="G15" s="278"/>
      <c r="H15" s="278"/>
      <c r="I15" s="278"/>
      <c r="J15" s="278"/>
      <c r="K15" s="276"/>
    </row>
    <row r="16" s="1" customFormat="1" ht="15" customHeight="1">
      <c r="B16" s="279"/>
      <c r="C16" s="280"/>
      <c r="D16" s="278" t="s">
        <v>1305</v>
      </c>
      <c r="E16" s="278"/>
      <c r="F16" s="278"/>
      <c r="G16" s="278"/>
      <c r="H16" s="278"/>
      <c r="I16" s="278"/>
      <c r="J16" s="278"/>
      <c r="K16" s="276"/>
    </row>
    <row r="17" s="1" customFormat="1" ht="15" customHeight="1">
      <c r="B17" s="279"/>
      <c r="C17" s="280"/>
      <c r="D17" s="278" t="s">
        <v>1306</v>
      </c>
      <c r="E17" s="278"/>
      <c r="F17" s="278"/>
      <c r="G17" s="278"/>
      <c r="H17" s="278"/>
      <c r="I17" s="278"/>
      <c r="J17" s="278"/>
      <c r="K17" s="276"/>
    </row>
    <row r="18" s="1" customFormat="1" ht="15" customHeight="1">
      <c r="B18" s="279"/>
      <c r="C18" s="280"/>
      <c r="D18" s="280"/>
      <c r="E18" s="282" t="s">
        <v>76</v>
      </c>
      <c r="F18" s="278" t="s">
        <v>1307</v>
      </c>
      <c r="G18" s="278"/>
      <c r="H18" s="278"/>
      <c r="I18" s="278"/>
      <c r="J18" s="278"/>
      <c r="K18" s="276"/>
    </row>
    <row r="19" s="1" customFormat="1" ht="15" customHeight="1">
      <c r="B19" s="279"/>
      <c r="C19" s="280"/>
      <c r="D19" s="280"/>
      <c r="E19" s="282" t="s">
        <v>1308</v>
      </c>
      <c r="F19" s="278" t="s">
        <v>1309</v>
      </c>
      <c r="G19" s="278"/>
      <c r="H19" s="278"/>
      <c r="I19" s="278"/>
      <c r="J19" s="278"/>
      <c r="K19" s="276"/>
    </row>
    <row r="20" s="1" customFormat="1" ht="15" customHeight="1">
      <c r="B20" s="279"/>
      <c r="C20" s="280"/>
      <c r="D20" s="280"/>
      <c r="E20" s="282" t="s">
        <v>1310</v>
      </c>
      <c r="F20" s="278" t="s">
        <v>1311</v>
      </c>
      <c r="G20" s="278"/>
      <c r="H20" s="278"/>
      <c r="I20" s="278"/>
      <c r="J20" s="278"/>
      <c r="K20" s="276"/>
    </row>
    <row r="21" s="1" customFormat="1" ht="15" customHeight="1">
      <c r="B21" s="279"/>
      <c r="C21" s="280"/>
      <c r="D21" s="280"/>
      <c r="E21" s="282" t="s">
        <v>1312</v>
      </c>
      <c r="F21" s="278" t="s">
        <v>1313</v>
      </c>
      <c r="G21" s="278"/>
      <c r="H21" s="278"/>
      <c r="I21" s="278"/>
      <c r="J21" s="278"/>
      <c r="K21" s="276"/>
    </row>
    <row r="22" s="1" customFormat="1" ht="15" customHeight="1">
      <c r="B22" s="279"/>
      <c r="C22" s="280"/>
      <c r="D22" s="280"/>
      <c r="E22" s="282" t="s">
        <v>1314</v>
      </c>
      <c r="F22" s="278" t="s">
        <v>1315</v>
      </c>
      <c r="G22" s="278"/>
      <c r="H22" s="278"/>
      <c r="I22" s="278"/>
      <c r="J22" s="278"/>
      <c r="K22" s="276"/>
    </row>
    <row r="23" s="1" customFormat="1" ht="15" customHeight="1">
      <c r="B23" s="279"/>
      <c r="C23" s="280"/>
      <c r="D23" s="280"/>
      <c r="E23" s="282" t="s">
        <v>1316</v>
      </c>
      <c r="F23" s="278" t="s">
        <v>1317</v>
      </c>
      <c r="G23" s="278"/>
      <c r="H23" s="278"/>
      <c r="I23" s="278"/>
      <c r="J23" s="278"/>
      <c r="K23" s="276"/>
    </row>
    <row r="24" s="1" customFormat="1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s="1" customFormat="1" ht="15" customHeight="1">
      <c r="B25" s="279"/>
      <c r="C25" s="278" t="s">
        <v>1318</v>
      </c>
      <c r="D25" s="278"/>
      <c r="E25" s="278"/>
      <c r="F25" s="278"/>
      <c r="G25" s="278"/>
      <c r="H25" s="278"/>
      <c r="I25" s="278"/>
      <c r="J25" s="278"/>
      <c r="K25" s="276"/>
    </row>
    <row r="26" s="1" customFormat="1" ht="15" customHeight="1">
      <c r="B26" s="279"/>
      <c r="C26" s="278" t="s">
        <v>1319</v>
      </c>
      <c r="D26" s="278"/>
      <c r="E26" s="278"/>
      <c r="F26" s="278"/>
      <c r="G26" s="278"/>
      <c r="H26" s="278"/>
      <c r="I26" s="278"/>
      <c r="J26" s="278"/>
      <c r="K26" s="276"/>
    </row>
    <row r="27" s="1" customFormat="1" ht="15" customHeight="1">
      <c r="B27" s="279"/>
      <c r="C27" s="278"/>
      <c r="D27" s="278" t="s">
        <v>1320</v>
      </c>
      <c r="E27" s="278"/>
      <c r="F27" s="278"/>
      <c r="G27" s="278"/>
      <c r="H27" s="278"/>
      <c r="I27" s="278"/>
      <c r="J27" s="278"/>
      <c r="K27" s="276"/>
    </row>
    <row r="28" s="1" customFormat="1" ht="15" customHeight="1">
      <c r="B28" s="279"/>
      <c r="C28" s="280"/>
      <c r="D28" s="278" t="s">
        <v>1321</v>
      </c>
      <c r="E28" s="278"/>
      <c r="F28" s="278"/>
      <c r="G28" s="278"/>
      <c r="H28" s="278"/>
      <c r="I28" s="278"/>
      <c r="J28" s="278"/>
      <c r="K28" s="276"/>
    </row>
    <row r="29" s="1" customFormat="1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s="1" customFormat="1" ht="15" customHeight="1">
      <c r="B30" s="279"/>
      <c r="C30" s="280"/>
      <c r="D30" s="278" t="s">
        <v>1322</v>
      </c>
      <c r="E30" s="278"/>
      <c r="F30" s="278"/>
      <c r="G30" s="278"/>
      <c r="H30" s="278"/>
      <c r="I30" s="278"/>
      <c r="J30" s="278"/>
      <c r="K30" s="276"/>
    </row>
    <row r="31" s="1" customFormat="1" ht="15" customHeight="1">
      <c r="B31" s="279"/>
      <c r="C31" s="280"/>
      <c r="D31" s="278" t="s">
        <v>1323</v>
      </c>
      <c r="E31" s="278"/>
      <c r="F31" s="278"/>
      <c r="G31" s="278"/>
      <c r="H31" s="278"/>
      <c r="I31" s="278"/>
      <c r="J31" s="278"/>
      <c r="K31" s="276"/>
    </row>
    <row r="32" s="1" customFormat="1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s="1" customFormat="1" ht="15" customHeight="1">
      <c r="B33" s="279"/>
      <c r="C33" s="280"/>
      <c r="D33" s="278" t="s">
        <v>1324</v>
      </c>
      <c r="E33" s="278"/>
      <c r="F33" s="278"/>
      <c r="G33" s="278"/>
      <c r="H33" s="278"/>
      <c r="I33" s="278"/>
      <c r="J33" s="278"/>
      <c r="K33" s="276"/>
    </row>
    <row r="34" s="1" customFormat="1" ht="15" customHeight="1">
      <c r="B34" s="279"/>
      <c r="C34" s="280"/>
      <c r="D34" s="278" t="s">
        <v>1325</v>
      </c>
      <c r="E34" s="278"/>
      <c r="F34" s="278"/>
      <c r="G34" s="278"/>
      <c r="H34" s="278"/>
      <c r="I34" s="278"/>
      <c r="J34" s="278"/>
      <c r="K34" s="276"/>
    </row>
    <row r="35" s="1" customFormat="1" ht="15" customHeight="1">
      <c r="B35" s="279"/>
      <c r="C35" s="280"/>
      <c r="D35" s="278" t="s">
        <v>1326</v>
      </c>
      <c r="E35" s="278"/>
      <c r="F35" s="278"/>
      <c r="G35" s="278"/>
      <c r="H35" s="278"/>
      <c r="I35" s="278"/>
      <c r="J35" s="278"/>
      <c r="K35" s="276"/>
    </row>
    <row r="36" s="1" customFormat="1" ht="15" customHeight="1">
      <c r="B36" s="279"/>
      <c r="C36" s="280"/>
      <c r="D36" s="278"/>
      <c r="E36" s="281" t="s">
        <v>113</v>
      </c>
      <c r="F36" s="278"/>
      <c r="G36" s="278" t="s">
        <v>1327</v>
      </c>
      <c r="H36" s="278"/>
      <c r="I36" s="278"/>
      <c r="J36" s="278"/>
      <c r="K36" s="276"/>
    </row>
    <row r="37" s="1" customFormat="1" ht="30.75" customHeight="1">
      <c r="B37" s="279"/>
      <c r="C37" s="280"/>
      <c r="D37" s="278"/>
      <c r="E37" s="281" t="s">
        <v>1328</v>
      </c>
      <c r="F37" s="278"/>
      <c r="G37" s="278" t="s">
        <v>1329</v>
      </c>
      <c r="H37" s="278"/>
      <c r="I37" s="278"/>
      <c r="J37" s="278"/>
      <c r="K37" s="276"/>
    </row>
    <row r="38" s="1" customFormat="1" ht="15" customHeight="1">
      <c r="B38" s="279"/>
      <c r="C38" s="280"/>
      <c r="D38" s="278"/>
      <c r="E38" s="281" t="s">
        <v>53</v>
      </c>
      <c r="F38" s="278"/>
      <c r="G38" s="278" t="s">
        <v>1330</v>
      </c>
      <c r="H38" s="278"/>
      <c r="I38" s="278"/>
      <c r="J38" s="278"/>
      <c r="K38" s="276"/>
    </row>
    <row r="39" s="1" customFormat="1" ht="15" customHeight="1">
      <c r="B39" s="279"/>
      <c r="C39" s="280"/>
      <c r="D39" s="278"/>
      <c r="E39" s="281" t="s">
        <v>54</v>
      </c>
      <c r="F39" s="278"/>
      <c r="G39" s="278" t="s">
        <v>1331</v>
      </c>
      <c r="H39" s="278"/>
      <c r="I39" s="278"/>
      <c r="J39" s="278"/>
      <c r="K39" s="276"/>
    </row>
    <row r="40" s="1" customFormat="1" ht="15" customHeight="1">
      <c r="B40" s="279"/>
      <c r="C40" s="280"/>
      <c r="D40" s="278"/>
      <c r="E40" s="281" t="s">
        <v>114</v>
      </c>
      <c r="F40" s="278"/>
      <c r="G40" s="278" t="s">
        <v>1332</v>
      </c>
      <c r="H40" s="278"/>
      <c r="I40" s="278"/>
      <c r="J40" s="278"/>
      <c r="K40" s="276"/>
    </row>
    <row r="41" s="1" customFormat="1" ht="15" customHeight="1">
      <c r="B41" s="279"/>
      <c r="C41" s="280"/>
      <c r="D41" s="278"/>
      <c r="E41" s="281" t="s">
        <v>115</v>
      </c>
      <c r="F41" s="278"/>
      <c r="G41" s="278" t="s">
        <v>1333</v>
      </c>
      <c r="H41" s="278"/>
      <c r="I41" s="278"/>
      <c r="J41" s="278"/>
      <c r="K41" s="276"/>
    </row>
    <row r="42" s="1" customFormat="1" ht="15" customHeight="1">
      <c r="B42" s="279"/>
      <c r="C42" s="280"/>
      <c r="D42" s="278"/>
      <c r="E42" s="281" t="s">
        <v>1334</v>
      </c>
      <c r="F42" s="278"/>
      <c r="G42" s="278" t="s">
        <v>1335</v>
      </c>
      <c r="H42" s="278"/>
      <c r="I42" s="278"/>
      <c r="J42" s="278"/>
      <c r="K42" s="276"/>
    </row>
    <row r="43" s="1" customFormat="1" ht="15" customHeight="1">
      <c r="B43" s="279"/>
      <c r="C43" s="280"/>
      <c r="D43" s="278"/>
      <c r="E43" s="281"/>
      <c r="F43" s="278"/>
      <c r="G43" s="278" t="s">
        <v>1336</v>
      </c>
      <c r="H43" s="278"/>
      <c r="I43" s="278"/>
      <c r="J43" s="278"/>
      <c r="K43" s="276"/>
    </row>
    <row r="44" s="1" customFormat="1" ht="15" customHeight="1">
      <c r="B44" s="279"/>
      <c r="C44" s="280"/>
      <c r="D44" s="278"/>
      <c r="E44" s="281" t="s">
        <v>1337</v>
      </c>
      <c r="F44" s="278"/>
      <c r="G44" s="278" t="s">
        <v>1338</v>
      </c>
      <c r="H44" s="278"/>
      <c r="I44" s="278"/>
      <c r="J44" s="278"/>
      <c r="K44" s="276"/>
    </row>
    <row r="45" s="1" customFormat="1" ht="15" customHeight="1">
      <c r="B45" s="279"/>
      <c r="C45" s="280"/>
      <c r="D45" s="278"/>
      <c r="E45" s="281" t="s">
        <v>117</v>
      </c>
      <c r="F45" s="278"/>
      <c r="G45" s="278" t="s">
        <v>1339</v>
      </c>
      <c r="H45" s="278"/>
      <c r="I45" s="278"/>
      <c r="J45" s="278"/>
      <c r="K45" s="276"/>
    </row>
    <row r="46" s="1" customFormat="1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s="1" customFormat="1" ht="15" customHeight="1">
      <c r="B47" s="279"/>
      <c r="C47" s="280"/>
      <c r="D47" s="278" t="s">
        <v>1340</v>
      </c>
      <c r="E47" s="278"/>
      <c r="F47" s="278"/>
      <c r="G47" s="278"/>
      <c r="H47" s="278"/>
      <c r="I47" s="278"/>
      <c r="J47" s="278"/>
      <c r="K47" s="276"/>
    </row>
    <row r="48" s="1" customFormat="1" ht="15" customHeight="1">
      <c r="B48" s="279"/>
      <c r="C48" s="280"/>
      <c r="D48" s="280"/>
      <c r="E48" s="278" t="s">
        <v>1341</v>
      </c>
      <c r="F48" s="278"/>
      <c r="G48" s="278"/>
      <c r="H48" s="278"/>
      <c r="I48" s="278"/>
      <c r="J48" s="278"/>
      <c r="K48" s="276"/>
    </row>
    <row r="49" s="1" customFormat="1" ht="15" customHeight="1">
      <c r="B49" s="279"/>
      <c r="C49" s="280"/>
      <c r="D49" s="280"/>
      <c r="E49" s="278" t="s">
        <v>1342</v>
      </c>
      <c r="F49" s="278"/>
      <c r="G49" s="278"/>
      <c r="H49" s="278"/>
      <c r="I49" s="278"/>
      <c r="J49" s="278"/>
      <c r="K49" s="276"/>
    </row>
    <row r="50" s="1" customFormat="1" ht="15" customHeight="1">
      <c r="B50" s="279"/>
      <c r="C50" s="280"/>
      <c r="D50" s="280"/>
      <c r="E50" s="278" t="s">
        <v>1343</v>
      </c>
      <c r="F50" s="278"/>
      <c r="G50" s="278"/>
      <c r="H50" s="278"/>
      <c r="I50" s="278"/>
      <c r="J50" s="278"/>
      <c r="K50" s="276"/>
    </row>
    <row r="51" s="1" customFormat="1" ht="15" customHeight="1">
      <c r="B51" s="279"/>
      <c r="C51" s="280"/>
      <c r="D51" s="278" t="s">
        <v>1344</v>
      </c>
      <c r="E51" s="278"/>
      <c r="F51" s="278"/>
      <c r="G51" s="278"/>
      <c r="H51" s="278"/>
      <c r="I51" s="278"/>
      <c r="J51" s="278"/>
      <c r="K51" s="276"/>
    </row>
    <row r="52" s="1" customFormat="1" ht="25.5" customHeight="1">
      <c r="B52" s="274"/>
      <c r="C52" s="275" t="s">
        <v>1345</v>
      </c>
      <c r="D52" s="275"/>
      <c r="E52" s="275"/>
      <c r="F52" s="275"/>
      <c r="G52" s="275"/>
      <c r="H52" s="275"/>
      <c r="I52" s="275"/>
      <c r="J52" s="275"/>
      <c r="K52" s="276"/>
    </row>
    <row r="53" s="1" customFormat="1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s="1" customFormat="1" ht="15" customHeight="1">
      <c r="B54" s="274"/>
      <c r="C54" s="278" t="s">
        <v>1346</v>
      </c>
      <c r="D54" s="278"/>
      <c r="E54" s="278"/>
      <c r="F54" s="278"/>
      <c r="G54" s="278"/>
      <c r="H54" s="278"/>
      <c r="I54" s="278"/>
      <c r="J54" s="278"/>
      <c r="K54" s="276"/>
    </row>
    <row r="55" s="1" customFormat="1" ht="15" customHeight="1">
      <c r="B55" s="274"/>
      <c r="C55" s="278" t="s">
        <v>1347</v>
      </c>
      <c r="D55" s="278"/>
      <c r="E55" s="278"/>
      <c r="F55" s="278"/>
      <c r="G55" s="278"/>
      <c r="H55" s="278"/>
      <c r="I55" s="278"/>
      <c r="J55" s="278"/>
      <c r="K55" s="276"/>
    </row>
    <row r="56" s="1" customFormat="1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s="1" customFormat="1" ht="15" customHeight="1">
      <c r="B57" s="274"/>
      <c r="C57" s="278" t="s">
        <v>1348</v>
      </c>
      <c r="D57" s="278"/>
      <c r="E57" s="278"/>
      <c r="F57" s="278"/>
      <c r="G57" s="278"/>
      <c r="H57" s="278"/>
      <c r="I57" s="278"/>
      <c r="J57" s="278"/>
      <c r="K57" s="276"/>
    </row>
    <row r="58" s="1" customFormat="1" ht="15" customHeight="1">
      <c r="B58" s="274"/>
      <c r="C58" s="280"/>
      <c r="D58" s="278" t="s">
        <v>1349</v>
      </c>
      <c r="E58" s="278"/>
      <c r="F58" s="278"/>
      <c r="G58" s="278"/>
      <c r="H58" s="278"/>
      <c r="I58" s="278"/>
      <c r="J58" s="278"/>
      <c r="K58" s="276"/>
    </row>
    <row r="59" s="1" customFormat="1" ht="15" customHeight="1">
      <c r="B59" s="274"/>
      <c r="C59" s="280"/>
      <c r="D59" s="278" t="s">
        <v>1350</v>
      </c>
      <c r="E59" s="278"/>
      <c r="F59" s="278"/>
      <c r="G59" s="278"/>
      <c r="H59" s="278"/>
      <c r="I59" s="278"/>
      <c r="J59" s="278"/>
      <c r="K59" s="276"/>
    </row>
    <row r="60" s="1" customFormat="1" ht="15" customHeight="1">
      <c r="B60" s="274"/>
      <c r="C60" s="280"/>
      <c r="D60" s="278" t="s">
        <v>1351</v>
      </c>
      <c r="E60" s="278"/>
      <c r="F60" s="278"/>
      <c r="G60" s="278"/>
      <c r="H60" s="278"/>
      <c r="I60" s="278"/>
      <c r="J60" s="278"/>
      <c r="K60" s="276"/>
    </row>
    <row r="61" s="1" customFormat="1" ht="15" customHeight="1">
      <c r="B61" s="274"/>
      <c r="C61" s="280"/>
      <c r="D61" s="278" t="s">
        <v>1352</v>
      </c>
      <c r="E61" s="278"/>
      <c r="F61" s="278"/>
      <c r="G61" s="278"/>
      <c r="H61" s="278"/>
      <c r="I61" s="278"/>
      <c r="J61" s="278"/>
      <c r="K61" s="276"/>
    </row>
    <row r="62" s="1" customFormat="1" ht="15" customHeight="1">
      <c r="B62" s="274"/>
      <c r="C62" s="280"/>
      <c r="D62" s="283" t="s">
        <v>1353</v>
      </c>
      <c r="E62" s="283"/>
      <c r="F62" s="283"/>
      <c r="G62" s="283"/>
      <c r="H62" s="283"/>
      <c r="I62" s="283"/>
      <c r="J62" s="283"/>
      <c r="K62" s="276"/>
    </row>
    <row r="63" s="1" customFormat="1" ht="15" customHeight="1">
      <c r="B63" s="274"/>
      <c r="C63" s="280"/>
      <c r="D63" s="278" t="s">
        <v>1354</v>
      </c>
      <c r="E63" s="278"/>
      <c r="F63" s="278"/>
      <c r="G63" s="278"/>
      <c r="H63" s="278"/>
      <c r="I63" s="278"/>
      <c r="J63" s="278"/>
      <c r="K63" s="276"/>
    </row>
    <row r="64" s="1" customFormat="1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s="1" customFormat="1" ht="15" customHeight="1">
      <c r="B65" s="274"/>
      <c r="C65" s="280"/>
      <c r="D65" s="278" t="s">
        <v>1355</v>
      </c>
      <c r="E65" s="278"/>
      <c r="F65" s="278"/>
      <c r="G65" s="278"/>
      <c r="H65" s="278"/>
      <c r="I65" s="278"/>
      <c r="J65" s="278"/>
      <c r="K65" s="276"/>
    </row>
    <row r="66" s="1" customFormat="1" ht="15" customHeight="1">
      <c r="B66" s="274"/>
      <c r="C66" s="280"/>
      <c r="D66" s="283" t="s">
        <v>1356</v>
      </c>
      <c r="E66" s="283"/>
      <c r="F66" s="283"/>
      <c r="G66" s="283"/>
      <c r="H66" s="283"/>
      <c r="I66" s="283"/>
      <c r="J66" s="283"/>
      <c r="K66" s="276"/>
    </row>
    <row r="67" s="1" customFormat="1" ht="15" customHeight="1">
      <c r="B67" s="274"/>
      <c r="C67" s="280"/>
      <c r="D67" s="278" t="s">
        <v>1357</v>
      </c>
      <c r="E67" s="278"/>
      <c r="F67" s="278"/>
      <c r="G67" s="278"/>
      <c r="H67" s="278"/>
      <c r="I67" s="278"/>
      <c r="J67" s="278"/>
      <c r="K67" s="276"/>
    </row>
    <row r="68" s="1" customFormat="1" ht="15" customHeight="1">
      <c r="B68" s="274"/>
      <c r="C68" s="280"/>
      <c r="D68" s="278" t="s">
        <v>1358</v>
      </c>
      <c r="E68" s="278"/>
      <c r="F68" s="278"/>
      <c r="G68" s="278"/>
      <c r="H68" s="278"/>
      <c r="I68" s="278"/>
      <c r="J68" s="278"/>
      <c r="K68" s="276"/>
    </row>
    <row r="69" s="1" customFormat="1" ht="15" customHeight="1">
      <c r="B69" s="274"/>
      <c r="C69" s="280"/>
      <c r="D69" s="278" t="s">
        <v>1359</v>
      </c>
      <c r="E69" s="278"/>
      <c r="F69" s="278"/>
      <c r="G69" s="278"/>
      <c r="H69" s="278"/>
      <c r="I69" s="278"/>
      <c r="J69" s="278"/>
      <c r="K69" s="276"/>
    </row>
    <row r="70" s="1" customFormat="1" ht="15" customHeight="1">
      <c r="B70" s="274"/>
      <c r="C70" s="280"/>
      <c r="D70" s="278" t="s">
        <v>1360</v>
      </c>
      <c r="E70" s="278"/>
      <c r="F70" s="278"/>
      <c r="G70" s="278"/>
      <c r="H70" s="278"/>
      <c r="I70" s="278"/>
      <c r="J70" s="278"/>
      <c r="K70" s="276"/>
    </row>
    <row r="71" s="1" customFormat="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s="1" customFormat="1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s="1" customFormat="1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s="1" customFormat="1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s="1" customFormat="1" ht="45" customHeight="1">
      <c r="B75" s="293"/>
      <c r="C75" s="294" t="s">
        <v>1361</v>
      </c>
      <c r="D75" s="294"/>
      <c r="E75" s="294"/>
      <c r="F75" s="294"/>
      <c r="G75" s="294"/>
      <c r="H75" s="294"/>
      <c r="I75" s="294"/>
      <c r="J75" s="294"/>
      <c r="K75" s="295"/>
    </row>
    <row r="76" s="1" customFormat="1" ht="17.25" customHeight="1">
      <c r="B76" s="293"/>
      <c r="C76" s="296" t="s">
        <v>1362</v>
      </c>
      <c r="D76" s="296"/>
      <c r="E76" s="296"/>
      <c r="F76" s="296" t="s">
        <v>1363</v>
      </c>
      <c r="G76" s="297"/>
      <c r="H76" s="296" t="s">
        <v>54</v>
      </c>
      <c r="I76" s="296" t="s">
        <v>57</v>
      </c>
      <c r="J76" s="296" t="s">
        <v>1364</v>
      </c>
      <c r="K76" s="295"/>
    </row>
    <row r="77" s="1" customFormat="1" ht="17.25" customHeight="1">
      <c r="B77" s="293"/>
      <c r="C77" s="298" t="s">
        <v>1365</v>
      </c>
      <c r="D77" s="298"/>
      <c r="E77" s="298"/>
      <c r="F77" s="299" t="s">
        <v>1366</v>
      </c>
      <c r="G77" s="300"/>
      <c r="H77" s="298"/>
      <c r="I77" s="298"/>
      <c r="J77" s="298" t="s">
        <v>1367</v>
      </c>
      <c r="K77" s="295"/>
    </row>
    <row r="78" s="1" customFormat="1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s="1" customFormat="1" ht="15" customHeight="1">
      <c r="B79" s="293"/>
      <c r="C79" s="281" t="s">
        <v>53</v>
      </c>
      <c r="D79" s="303"/>
      <c r="E79" s="303"/>
      <c r="F79" s="304" t="s">
        <v>1368</v>
      </c>
      <c r="G79" s="305"/>
      <c r="H79" s="281" t="s">
        <v>1369</v>
      </c>
      <c r="I79" s="281" t="s">
        <v>1370</v>
      </c>
      <c r="J79" s="281">
        <v>20</v>
      </c>
      <c r="K79" s="295"/>
    </row>
    <row r="80" s="1" customFormat="1" ht="15" customHeight="1">
      <c r="B80" s="293"/>
      <c r="C80" s="281" t="s">
        <v>1371</v>
      </c>
      <c r="D80" s="281"/>
      <c r="E80" s="281"/>
      <c r="F80" s="304" t="s">
        <v>1368</v>
      </c>
      <c r="G80" s="305"/>
      <c r="H80" s="281" t="s">
        <v>1372</v>
      </c>
      <c r="I80" s="281" t="s">
        <v>1370</v>
      </c>
      <c r="J80" s="281">
        <v>120</v>
      </c>
      <c r="K80" s="295"/>
    </row>
    <row r="81" s="1" customFormat="1" ht="15" customHeight="1">
      <c r="B81" s="306"/>
      <c r="C81" s="281" t="s">
        <v>1373</v>
      </c>
      <c r="D81" s="281"/>
      <c r="E81" s="281"/>
      <c r="F81" s="304" t="s">
        <v>1374</v>
      </c>
      <c r="G81" s="305"/>
      <c r="H81" s="281" t="s">
        <v>1375</v>
      </c>
      <c r="I81" s="281" t="s">
        <v>1370</v>
      </c>
      <c r="J81" s="281">
        <v>50</v>
      </c>
      <c r="K81" s="295"/>
    </row>
    <row r="82" s="1" customFormat="1" ht="15" customHeight="1">
      <c r="B82" s="306"/>
      <c r="C82" s="281" t="s">
        <v>1376</v>
      </c>
      <c r="D82" s="281"/>
      <c r="E82" s="281"/>
      <c r="F82" s="304" t="s">
        <v>1368</v>
      </c>
      <c r="G82" s="305"/>
      <c r="H82" s="281" t="s">
        <v>1377</v>
      </c>
      <c r="I82" s="281" t="s">
        <v>1378</v>
      </c>
      <c r="J82" s="281"/>
      <c r="K82" s="295"/>
    </row>
    <row r="83" s="1" customFormat="1" ht="15" customHeight="1">
      <c r="B83" s="306"/>
      <c r="C83" s="307" t="s">
        <v>1379</v>
      </c>
      <c r="D83" s="307"/>
      <c r="E83" s="307"/>
      <c r="F83" s="308" t="s">
        <v>1374</v>
      </c>
      <c r="G83" s="307"/>
      <c r="H83" s="307" t="s">
        <v>1380</v>
      </c>
      <c r="I83" s="307" t="s">
        <v>1370</v>
      </c>
      <c r="J83" s="307">
        <v>15</v>
      </c>
      <c r="K83" s="295"/>
    </row>
    <row r="84" s="1" customFormat="1" ht="15" customHeight="1">
      <c r="B84" s="306"/>
      <c r="C84" s="307" t="s">
        <v>1381</v>
      </c>
      <c r="D84" s="307"/>
      <c r="E84" s="307"/>
      <c r="F84" s="308" t="s">
        <v>1374</v>
      </c>
      <c r="G84" s="307"/>
      <c r="H84" s="307" t="s">
        <v>1382</v>
      </c>
      <c r="I84" s="307" t="s">
        <v>1370</v>
      </c>
      <c r="J84" s="307">
        <v>15</v>
      </c>
      <c r="K84" s="295"/>
    </row>
    <row r="85" s="1" customFormat="1" ht="15" customHeight="1">
      <c r="B85" s="306"/>
      <c r="C85" s="307" t="s">
        <v>1383</v>
      </c>
      <c r="D85" s="307"/>
      <c r="E85" s="307"/>
      <c r="F85" s="308" t="s">
        <v>1374</v>
      </c>
      <c r="G85" s="307"/>
      <c r="H85" s="307" t="s">
        <v>1384</v>
      </c>
      <c r="I85" s="307" t="s">
        <v>1370</v>
      </c>
      <c r="J85" s="307">
        <v>20</v>
      </c>
      <c r="K85" s="295"/>
    </row>
    <row r="86" s="1" customFormat="1" ht="15" customHeight="1">
      <c r="B86" s="306"/>
      <c r="C86" s="307" t="s">
        <v>1385</v>
      </c>
      <c r="D86" s="307"/>
      <c r="E86" s="307"/>
      <c r="F86" s="308" t="s">
        <v>1374</v>
      </c>
      <c r="G86" s="307"/>
      <c r="H86" s="307" t="s">
        <v>1386</v>
      </c>
      <c r="I86" s="307" t="s">
        <v>1370</v>
      </c>
      <c r="J86" s="307">
        <v>20</v>
      </c>
      <c r="K86" s="295"/>
    </row>
    <row r="87" s="1" customFormat="1" ht="15" customHeight="1">
      <c r="B87" s="306"/>
      <c r="C87" s="281" t="s">
        <v>1387</v>
      </c>
      <c r="D87" s="281"/>
      <c r="E87" s="281"/>
      <c r="F87" s="304" t="s">
        <v>1374</v>
      </c>
      <c r="G87" s="305"/>
      <c r="H87" s="281" t="s">
        <v>1388</v>
      </c>
      <c r="I87" s="281" t="s">
        <v>1370</v>
      </c>
      <c r="J87" s="281">
        <v>50</v>
      </c>
      <c r="K87" s="295"/>
    </row>
    <row r="88" s="1" customFormat="1" ht="15" customHeight="1">
      <c r="B88" s="306"/>
      <c r="C88" s="281" t="s">
        <v>1389</v>
      </c>
      <c r="D88" s="281"/>
      <c r="E88" s="281"/>
      <c r="F88" s="304" t="s">
        <v>1374</v>
      </c>
      <c r="G88" s="305"/>
      <c r="H88" s="281" t="s">
        <v>1390</v>
      </c>
      <c r="I88" s="281" t="s">
        <v>1370</v>
      </c>
      <c r="J88" s="281">
        <v>20</v>
      </c>
      <c r="K88" s="295"/>
    </row>
    <row r="89" s="1" customFormat="1" ht="15" customHeight="1">
      <c r="B89" s="306"/>
      <c r="C89" s="281" t="s">
        <v>1391</v>
      </c>
      <c r="D89" s="281"/>
      <c r="E89" s="281"/>
      <c r="F89" s="304" t="s">
        <v>1374</v>
      </c>
      <c r="G89" s="305"/>
      <c r="H89" s="281" t="s">
        <v>1392</v>
      </c>
      <c r="I89" s="281" t="s">
        <v>1370</v>
      </c>
      <c r="J89" s="281">
        <v>20</v>
      </c>
      <c r="K89" s="295"/>
    </row>
    <row r="90" s="1" customFormat="1" ht="15" customHeight="1">
      <c r="B90" s="306"/>
      <c r="C90" s="281" t="s">
        <v>1393</v>
      </c>
      <c r="D90" s="281"/>
      <c r="E90" s="281"/>
      <c r="F90" s="304" t="s">
        <v>1374</v>
      </c>
      <c r="G90" s="305"/>
      <c r="H90" s="281" t="s">
        <v>1394</v>
      </c>
      <c r="I90" s="281" t="s">
        <v>1370</v>
      </c>
      <c r="J90" s="281">
        <v>50</v>
      </c>
      <c r="K90" s="295"/>
    </row>
    <row r="91" s="1" customFormat="1" ht="15" customHeight="1">
      <c r="B91" s="306"/>
      <c r="C91" s="281" t="s">
        <v>1395</v>
      </c>
      <c r="D91" s="281"/>
      <c r="E91" s="281"/>
      <c r="F91" s="304" t="s">
        <v>1374</v>
      </c>
      <c r="G91" s="305"/>
      <c r="H91" s="281" t="s">
        <v>1395</v>
      </c>
      <c r="I91" s="281" t="s">
        <v>1370</v>
      </c>
      <c r="J91" s="281">
        <v>50</v>
      </c>
      <c r="K91" s="295"/>
    </row>
    <row r="92" s="1" customFormat="1" ht="15" customHeight="1">
      <c r="B92" s="306"/>
      <c r="C92" s="281" t="s">
        <v>1396</v>
      </c>
      <c r="D92" s="281"/>
      <c r="E92" s="281"/>
      <c r="F92" s="304" t="s">
        <v>1374</v>
      </c>
      <c r="G92" s="305"/>
      <c r="H92" s="281" t="s">
        <v>1397</v>
      </c>
      <c r="I92" s="281" t="s">
        <v>1370</v>
      </c>
      <c r="J92" s="281">
        <v>255</v>
      </c>
      <c r="K92" s="295"/>
    </row>
    <row r="93" s="1" customFormat="1" ht="15" customHeight="1">
      <c r="B93" s="306"/>
      <c r="C93" s="281" t="s">
        <v>1398</v>
      </c>
      <c r="D93" s="281"/>
      <c r="E93" s="281"/>
      <c r="F93" s="304" t="s">
        <v>1368</v>
      </c>
      <c r="G93" s="305"/>
      <c r="H93" s="281" t="s">
        <v>1399</v>
      </c>
      <c r="I93" s="281" t="s">
        <v>1400</v>
      </c>
      <c r="J93" s="281"/>
      <c r="K93" s="295"/>
    </row>
    <row r="94" s="1" customFormat="1" ht="15" customHeight="1">
      <c r="B94" s="306"/>
      <c r="C94" s="281" t="s">
        <v>1401</v>
      </c>
      <c r="D94" s="281"/>
      <c r="E94" s="281"/>
      <c r="F94" s="304" t="s">
        <v>1368</v>
      </c>
      <c r="G94" s="305"/>
      <c r="H94" s="281" t="s">
        <v>1402</v>
      </c>
      <c r="I94" s="281" t="s">
        <v>1403</v>
      </c>
      <c r="J94" s="281"/>
      <c r="K94" s="295"/>
    </row>
    <row r="95" s="1" customFormat="1" ht="15" customHeight="1">
      <c r="B95" s="306"/>
      <c r="C95" s="281" t="s">
        <v>1404</v>
      </c>
      <c r="D95" s="281"/>
      <c r="E95" s="281"/>
      <c r="F95" s="304" t="s">
        <v>1368</v>
      </c>
      <c r="G95" s="305"/>
      <c r="H95" s="281" t="s">
        <v>1404</v>
      </c>
      <c r="I95" s="281" t="s">
        <v>1403</v>
      </c>
      <c r="J95" s="281"/>
      <c r="K95" s="295"/>
    </row>
    <row r="96" s="1" customFormat="1" ht="15" customHeight="1">
      <c r="B96" s="306"/>
      <c r="C96" s="281" t="s">
        <v>38</v>
      </c>
      <c r="D96" s="281"/>
      <c r="E96" s="281"/>
      <c r="F96" s="304" t="s">
        <v>1368</v>
      </c>
      <c r="G96" s="305"/>
      <c r="H96" s="281" t="s">
        <v>1405</v>
      </c>
      <c r="I96" s="281" t="s">
        <v>1403</v>
      </c>
      <c r="J96" s="281"/>
      <c r="K96" s="295"/>
    </row>
    <row r="97" s="1" customFormat="1" ht="15" customHeight="1">
      <c r="B97" s="306"/>
      <c r="C97" s="281" t="s">
        <v>48</v>
      </c>
      <c r="D97" s="281"/>
      <c r="E97" s="281"/>
      <c r="F97" s="304" t="s">
        <v>1368</v>
      </c>
      <c r="G97" s="305"/>
      <c r="H97" s="281" t="s">
        <v>1406</v>
      </c>
      <c r="I97" s="281" t="s">
        <v>1403</v>
      </c>
      <c r="J97" s="281"/>
      <c r="K97" s="295"/>
    </row>
    <row r="98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="1" customFormat="1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s="1" customFormat="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s="1" customFormat="1" ht="45" customHeight="1">
      <c r="B102" s="293"/>
      <c r="C102" s="294" t="s">
        <v>1407</v>
      </c>
      <c r="D102" s="294"/>
      <c r="E102" s="294"/>
      <c r="F102" s="294"/>
      <c r="G102" s="294"/>
      <c r="H102" s="294"/>
      <c r="I102" s="294"/>
      <c r="J102" s="294"/>
      <c r="K102" s="295"/>
    </row>
    <row r="103" s="1" customFormat="1" ht="17.25" customHeight="1">
      <c r="B103" s="293"/>
      <c r="C103" s="296" t="s">
        <v>1362</v>
      </c>
      <c r="D103" s="296"/>
      <c r="E103" s="296"/>
      <c r="F103" s="296" t="s">
        <v>1363</v>
      </c>
      <c r="G103" s="297"/>
      <c r="H103" s="296" t="s">
        <v>54</v>
      </c>
      <c r="I103" s="296" t="s">
        <v>57</v>
      </c>
      <c r="J103" s="296" t="s">
        <v>1364</v>
      </c>
      <c r="K103" s="295"/>
    </row>
    <row r="104" s="1" customFormat="1" ht="17.25" customHeight="1">
      <c r="B104" s="293"/>
      <c r="C104" s="298" t="s">
        <v>1365</v>
      </c>
      <c r="D104" s="298"/>
      <c r="E104" s="298"/>
      <c r="F104" s="299" t="s">
        <v>1366</v>
      </c>
      <c r="G104" s="300"/>
      <c r="H104" s="298"/>
      <c r="I104" s="298"/>
      <c r="J104" s="298" t="s">
        <v>1367</v>
      </c>
      <c r="K104" s="295"/>
    </row>
    <row r="105" s="1" customFormat="1" ht="5.25" customHeight="1">
      <c r="B105" s="293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="1" customFormat="1" ht="15" customHeight="1">
      <c r="B106" s="293"/>
      <c r="C106" s="281" t="s">
        <v>53</v>
      </c>
      <c r="D106" s="303"/>
      <c r="E106" s="303"/>
      <c r="F106" s="304" t="s">
        <v>1368</v>
      </c>
      <c r="G106" s="281"/>
      <c r="H106" s="281" t="s">
        <v>1408</v>
      </c>
      <c r="I106" s="281" t="s">
        <v>1370</v>
      </c>
      <c r="J106" s="281">
        <v>20</v>
      </c>
      <c r="K106" s="295"/>
    </row>
    <row r="107" s="1" customFormat="1" ht="15" customHeight="1">
      <c r="B107" s="293"/>
      <c r="C107" s="281" t="s">
        <v>1371</v>
      </c>
      <c r="D107" s="281"/>
      <c r="E107" s="281"/>
      <c r="F107" s="304" t="s">
        <v>1368</v>
      </c>
      <c r="G107" s="281"/>
      <c r="H107" s="281" t="s">
        <v>1408</v>
      </c>
      <c r="I107" s="281" t="s">
        <v>1370</v>
      </c>
      <c r="J107" s="281">
        <v>120</v>
      </c>
      <c r="K107" s="295"/>
    </row>
    <row r="108" s="1" customFormat="1" ht="15" customHeight="1">
      <c r="B108" s="306"/>
      <c r="C108" s="281" t="s">
        <v>1373</v>
      </c>
      <c r="D108" s="281"/>
      <c r="E108" s="281"/>
      <c r="F108" s="304" t="s">
        <v>1374</v>
      </c>
      <c r="G108" s="281"/>
      <c r="H108" s="281" t="s">
        <v>1408</v>
      </c>
      <c r="I108" s="281" t="s">
        <v>1370</v>
      </c>
      <c r="J108" s="281">
        <v>50</v>
      </c>
      <c r="K108" s="295"/>
    </row>
    <row r="109" s="1" customFormat="1" ht="15" customHeight="1">
      <c r="B109" s="306"/>
      <c r="C109" s="281" t="s">
        <v>1376</v>
      </c>
      <c r="D109" s="281"/>
      <c r="E109" s="281"/>
      <c r="F109" s="304" t="s">
        <v>1368</v>
      </c>
      <c r="G109" s="281"/>
      <c r="H109" s="281" t="s">
        <v>1408</v>
      </c>
      <c r="I109" s="281" t="s">
        <v>1378</v>
      </c>
      <c r="J109" s="281"/>
      <c r="K109" s="295"/>
    </row>
    <row r="110" s="1" customFormat="1" ht="15" customHeight="1">
      <c r="B110" s="306"/>
      <c r="C110" s="281" t="s">
        <v>1387</v>
      </c>
      <c r="D110" s="281"/>
      <c r="E110" s="281"/>
      <c r="F110" s="304" t="s">
        <v>1374</v>
      </c>
      <c r="G110" s="281"/>
      <c r="H110" s="281" t="s">
        <v>1408</v>
      </c>
      <c r="I110" s="281" t="s">
        <v>1370</v>
      </c>
      <c r="J110" s="281">
        <v>50</v>
      </c>
      <c r="K110" s="295"/>
    </row>
    <row r="111" s="1" customFormat="1" ht="15" customHeight="1">
      <c r="B111" s="306"/>
      <c r="C111" s="281" t="s">
        <v>1395</v>
      </c>
      <c r="D111" s="281"/>
      <c r="E111" s="281"/>
      <c r="F111" s="304" t="s">
        <v>1374</v>
      </c>
      <c r="G111" s="281"/>
      <c r="H111" s="281" t="s">
        <v>1408</v>
      </c>
      <c r="I111" s="281" t="s">
        <v>1370</v>
      </c>
      <c r="J111" s="281">
        <v>50</v>
      </c>
      <c r="K111" s="295"/>
    </row>
    <row r="112" s="1" customFormat="1" ht="15" customHeight="1">
      <c r="B112" s="306"/>
      <c r="C112" s="281" t="s">
        <v>1393</v>
      </c>
      <c r="D112" s="281"/>
      <c r="E112" s="281"/>
      <c r="F112" s="304" t="s">
        <v>1374</v>
      </c>
      <c r="G112" s="281"/>
      <c r="H112" s="281" t="s">
        <v>1408</v>
      </c>
      <c r="I112" s="281" t="s">
        <v>1370</v>
      </c>
      <c r="J112" s="281">
        <v>50</v>
      </c>
      <c r="K112" s="295"/>
    </row>
    <row r="113" s="1" customFormat="1" ht="15" customHeight="1">
      <c r="B113" s="306"/>
      <c r="C113" s="281" t="s">
        <v>53</v>
      </c>
      <c r="D113" s="281"/>
      <c r="E113" s="281"/>
      <c r="F113" s="304" t="s">
        <v>1368</v>
      </c>
      <c r="G113" s="281"/>
      <c r="H113" s="281" t="s">
        <v>1409</v>
      </c>
      <c r="I113" s="281" t="s">
        <v>1370</v>
      </c>
      <c r="J113" s="281">
        <v>20</v>
      </c>
      <c r="K113" s="295"/>
    </row>
    <row r="114" s="1" customFormat="1" ht="15" customHeight="1">
      <c r="B114" s="306"/>
      <c r="C114" s="281" t="s">
        <v>1410</v>
      </c>
      <c r="D114" s="281"/>
      <c r="E114" s="281"/>
      <c r="F114" s="304" t="s">
        <v>1368</v>
      </c>
      <c r="G114" s="281"/>
      <c r="H114" s="281" t="s">
        <v>1411</v>
      </c>
      <c r="I114" s="281" t="s">
        <v>1370</v>
      </c>
      <c r="J114" s="281">
        <v>120</v>
      </c>
      <c r="K114" s="295"/>
    </row>
    <row r="115" s="1" customFormat="1" ht="15" customHeight="1">
      <c r="B115" s="306"/>
      <c r="C115" s="281" t="s">
        <v>38</v>
      </c>
      <c r="D115" s="281"/>
      <c r="E115" s="281"/>
      <c r="F115" s="304" t="s">
        <v>1368</v>
      </c>
      <c r="G115" s="281"/>
      <c r="H115" s="281" t="s">
        <v>1412</v>
      </c>
      <c r="I115" s="281" t="s">
        <v>1403</v>
      </c>
      <c r="J115" s="281"/>
      <c r="K115" s="295"/>
    </row>
    <row r="116" s="1" customFormat="1" ht="15" customHeight="1">
      <c r="B116" s="306"/>
      <c r="C116" s="281" t="s">
        <v>48</v>
      </c>
      <c r="D116" s="281"/>
      <c r="E116" s="281"/>
      <c r="F116" s="304" t="s">
        <v>1368</v>
      </c>
      <c r="G116" s="281"/>
      <c r="H116" s="281" t="s">
        <v>1413</v>
      </c>
      <c r="I116" s="281" t="s">
        <v>1403</v>
      </c>
      <c r="J116" s="281"/>
      <c r="K116" s="295"/>
    </row>
    <row r="117" s="1" customFormat="1" ht="15" customHeight="1">
      <c r="B117" s="306"/>
      <c r="C117" s="281" t="s">
        <v>57</v>
      </c>
      <c r="D117" s="281"/>
      <c r="E117" s="281"/>
      <c r="F117" s="304" t="s">
        <v>1368</v>
      </c>
      <c r="G117" s="281"/>
      <c r="H117" s="281" t="s">
        <v>1414</v>
      </c>
      <c r="I117" s="281" t="s">
        <v>1415</v>
      </c>
      <c r="J117" s="281"/>
      <c r="K117" s="295"/>
    </row>
    <row r="118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="1" customFormat="1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="1" customFormat="1" ht="45" customHeight="1">
      <c r="B122" s="322"/>
      <c r="C122" s="272" t="s">
        <v>1416</v>
      </c>
      <c r="D122" s="272"/>
      <c r="E122" s="272"/>
      <c r="F122" s="272"/>
      <c r="G122" s="272"/>
      <c r="H122" s="272"/>
      <c r="I122" s="272"/>
      <c r="J122" s="272"/>
      <c r="K122" s="323"/>
    </row>
    <row r="123" s="1" customFormat="1" ht="17.25" customHeight="1">
      <c r="B123" s="324"/>
      <c r="C123" s="296" t="s">
        <v>1362</v>
      </c>
      <c r="D123" s="296"/>
      <c r="E123" s="296"/>
      <c r="F123" s="296" t="s">
        <v>1363</v>
      </c>
      <c r="G123" s="297"/>
      <c r="H123" s="296" t="s">
        <v>54</v>
      </c>
      <c r="I123" s="296" t="s">
        <v>57</v>
      </c>
      <c r="J123" s="296" t="s">
        <v>1364</v>
      </c>
      <c r="K123" s="325"/>
    </row>
    <row r="124" s="1" customFormat="1" ht="17.25" customHeight="1">
      <c r="B124" s="324"/>
      <c r="C124" s="298" t="s">
        <v>1365</v>
      </c>
      <c r="D124" s="298"/>
      <c r="E124" s="298"/>
      <c r="F124" s="299" t="s">
        <v>1366</v>
      </c>
      <c r="G124" s="300"/>
      <c r="H124" s="298"/>
      <c r="I124" s="298"/>
      <c r="J124" s="298" t="s">
        <v>1367</v>
      </c>
      <c r="K124" s="325"/>
    </row>
    <row r="125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="1" customFormat="1" ht="15" customHeight="1">
      <c r="B126" s="326"/>
      <c r="C126" s="281" t="s">
        <v>1371</v>
      </c>
      <c r="D126" s="303"/>
      <c r="E126" s="303"/>
      <c r="F126" s="304" t="s">
        <v>1368</v>
      </c>
      <c r="G126" s="281"/>
      <c r="H126" s="281" t="s">
        <v>1408</v>
      </c>
      <c r="I126" s="281" t="s">
        <v>1370</v>
      </c>
      <c r="J126" s="281">
        <v>120</v>
      </c>
      <c r="K126" s="329"/>
    </row>
    <row r="127" s="1" customFormat="1" ht="15" customHeight="1">
      <c r="B127" s="326"/>
      <c r="C127" s="281" t="s">
        <v>1417</v>
      </c>
      <c r="D127" s="281"/>
      <c r="E127" s="281"/>
      <c r="F127" s="304" t="s">
        <v>1368</v>
      </c>
      <c r="G127" s="281"/>
      <c r="H127" s="281" t="s">
        <v>1418</v>
      </c>
      <c r="I127" s="281" t="s">
        <v>1370</v>
      </c>
      <c r="J127" s="281" t="s">
        <v>1419</v>
      </c>
      <c r="K127" s="329"/>
    </row>
    <row r="128" s="1" customFormat="1" ht="15" customHeight="1">
      <c r="B128" s="326"/>
      <c r="C128" s="281" t="s">
        <v>1316</v>
      </c>
      <c r="D128" s="281"/>
      <c r="E128" s="281"/>
      <c r="F128" s="304" t="s">
        <v>1368</v>
      </c>
      <c r="G128" s="281"/>
      <c r="H128" s="281" t="s">
        <v>1420</v>
      </c>
      <c r="I128" s="281" t="s">
        <v>1370</v>
      </c>
      <c r="J128" s="281" t="s">
        <v>1419</v>
      </c>
      <c r="K128" s="329"/>
    </row>
    <row r="129" s="1" customFormat="1" ht="15" customHeight="1">
      <c r="B129" s="326"/>
      <c r="C129" s="281" t="s">
        <v>1379</v>
      </c>
      <c r="D129" s="281"/>
      <c r="E129" s="281"/>
      <c r="F129" s="304" t="s">
        <v>1374</v>
      </c>
      <c r="G129" s="281"/>
      <c r="H129" s="281" t="s">
        <v>1380</v>
      </c>
      <c r="I129" s="281" t="s">
        <v>1370</v>
      </c>
      <c r="J129" s="281">
        <v>15</v>
      </c>
      <c r="K129" s="329"/>
    </row>
    <row r="130" s="1" customFormat="1" ht="15" customHeight="1">
      <c r="B130" s="326"/>
      <c r="C130" s="307" t="s">
        <v>1381</v>
      </c>
      <c r="D130" s="307"/>
      <c r="E130" s="307"/>
      <c r="F130" s="308" t="s">
        <v>1374</v>
      </c>
      <c r="G130" s="307"/>
      <c r="H130" s="307" t="s">
        <v>1382</v>
      </c>
      <c r="I130" s="307" t="s">
        <v>1370</v>
      </c>
      <c r="J130" s="307">
        <v>15</v>
      </c>
      <c r="K130" s="329"/>
    </row>
    <row r="131" s="1" customFormat="1" ht="15" customHeight="1">
      <c r="B131" s="326"/>
      <c r="C131" s="307" t="s">
        <v>1383</v>
      </c>
      <c r="D131" s="307"/>
      <c r="E131" s="307"/>
      <c r="F131" s="308" t="s">
        <v>1374</v>
      </c>
      <c r="G131" s="307"/>
      <c r="H131" s="307" t="s">
        <v>1384</v>
      </c>
      <c r="I131" s="307" t="s">
        <v>1370</v>
      </c>
      <c r="J131" s="307">
        <v>20</v>
      </c>
      <c r="K131" s="329"/>
    </row>
    <row r="132" s="1" customFormat="1" ht="15" customHeight="1">
      <c r="B132" s="326"/>
      <c r="C132" s="307" t="s">
        <v>1385</v>
      </c>
      <c r="D132" s="307"/>
      <c r="E132" s="307"/>
      <c r="F132" s="308" t="s">
        <v>1374</v>
      </c>
      <c r="G132" s="307"/>
      <c r="H132" s="307" t="s">
        <v>1386</v>
      </c>
      <c r="I132" s="307" t="s">
        <v>1370</v>
      </c>
      <c r="J132" s="307">
        <v>20</v>
      </c>
      <c r="K132" s="329"/>
    </row>
    <row r="133" s="1" customFormat="1" ht="15" customHeight="1">
      <c r="B133" s="326"/>
      <c r="C133" s="281" t="s">
        <v>1373</v>
      </c>
      <c r="D133" s="281"/>
      <c r="E133" s="281"/>
      <c r="F133" s="304" t="s">
        <v>1374</v>
      </c>
      <c r="G133" s="281"/>
      <c r="H133" s="281" t="s">
        <v>1408</v>
      </c>
      <c r="I133" s="281" t="s">
        <v>1370</v>
      </c>
      <c r="J133" s="281">
        <v>50</v>
      </c>
      <c r="K133" s="329"/>
    </row>
    <row r="134" s="1" customFormat="1" ht="15" customHeight="1">
      <c r="B134" s="326"/>
      <c r="C134" s="281" t="s">
        <v>1387</v>
      </c>
      <c r="D134" s="281"/>
      <c r="E134" s="281"/>
      <c r="F134" s="304" t="s">
        <v>1374</v>
      </c>
      <c r="G134" s="281"/>
      <c r="H134" s="281" t="s">
        <v>1408</v>
      </c>
      <c r="I134" s="281" t="s">
        <v>1370</v>
      </c>
      <c r="J134" s="281">
        <v>50</v>
      </c>
      <c r="K134" s="329"/>
    </row>
    <row r="135" s="1" customFormat="1" ht="15" customHeight="1">
      <c r="B135" s="326"/>
      <c r="C135" s="281" t="s">
        <v>1393</v>
      </c>
      <c r="D135" s="281"/>
      <c r="E135" s="281"/>
      <c r="F135" s="304" t="s">
        <v>1374</v>
      </c>
      <c r="G135" s="281"/>
      <c r="H135" s="281" t="s">
        <v>1408</v>
      </c>
      <c r="I135" s="281" t="s">
        <v>1370</v>
      </c>
      <c r="J135" s="281">
        <v>50</v>
      </c>
      <c r="K135" s="329"/>
    </row>
    <row r="136" s="1" customFormat="1" ht="15" customHeight="1">
      <c r="B136" s="326"/>
      <c r="C136" s="281" t="s">
        <v>1395</v>
      </c>
      <c r="D136" s="281"/>
      <c r="E136" s="281"/>
      <c r="F136" s="304" t="s">
        <v>1374</v>
      </c>
      <c r="G136" s="281"/>
      <c r="H136" s="281" t="s">
        <v>1408</v>
      </c>
      <c r="I136" s="281" t="s">
        <v>1370</v>
      </c>
      <c r="J136" s="281">
        <v>50</v>
      </c>
      <c r="K136" s="329"/>
    </row>
    <row r="137" s="1" customFormat="1" ht="15" customHeight="1">
      <c r="B137" s="326"/>
      <c r="C137" s="281" t="s">
        <v>1396</v>
      </c>
      <c r="D137" s="281"/>
      <c r="E137" s="281"/>
      <c r="F137" s="304" t="s">
        <v>1374</v>
      </c>
      <c r="G137" s="281"/>
      <c r="H137" s="281" t="s">
        <v>1421</v>
      </c>
      <c r="I137" s="281" t="s">
        <v>1370</v>
      </c>
      <c r="J137" s="281">
        <v>255</v>
      </c>
      <c r="K137" s="329"/>
    </row>
    <row r="138" s="1" customFormat="1" ht="15" customHeight="1">
      <c r="B138" s="326"/>
      <c r="C138" s="281" t="s">
        <v>1398</v>
      </c>
      <c r="D138" s="281"/>
      <c r="E138" s="281"/>
      <c r="F138" s="304" t="s">
        <v>1368</v>
      </c>
      <c r="G138" s="281"/>
      <c r="H138" s="281" t="s">
        <v>1422</v>
      </c>
      <c r="I138" s="281" t="s">
        <v>1400</v>
      </c>
      <c r="J138" s="281"/>
      <c r="K138" s="329"/>
    </row>
    <row r="139" s="1" customFormat="1" ht="15" customHeight="1">
      <c r="B139" s="326"/>
      <c r="C139" s="281" t="s">
        <v>1401</v>
      </c>
      <c r="D139" s="281"/>
      <c r="E139" s="281"/>
      <c r="F139" s="304" t="s">
        <v>1368</v>
      </c>
      <c r="G139" s="281"/>
      <c r="H139" s="281" t="s">
        <v>1423</v>
      </c>
      <c r="I139" s="281" t="s">
        <v>1403</v>
      </c>
      <c r="J139" s="281"/>
      <c r="K139" s="329"/>
    </row>
    <row r="140" s="1" customFormat="1" ht="15" customHeight="1">
      <c r="B140" s="326"/>
      <c r="C140" s="281" t="s">
        <v>1404</v>
      </c>
      <c r="D140" s="281"/>
      <c r="E140" s="281"/>
      <c r="F140" s="304" t="s">
        <v>1368</v>
      </c>
      <c r="G140" s="281"/>
      <c r="H140" s="281" t="s">
        <v>1404</v>
      </c>
      <c r="I140" s="281" t="s">
        <v>1403</v>
      </c>
      <c r="J140" s="281"/>
      <c r="K140" s="329"/>
    </row>
    <row r="141" s="1" customFormat="1" ht="15" customHeight="1">
      <c r="B141" s="326"/>
      <c r="C141" s="281" t="s">
        <v>38</v>
      </c>
      <c r="D141" s="281"/>
      <c r="E141" s="281"/>
      <c r="F141" s="304" t="s">
        <v>1368</v>
      </c>
      <c r="G141" s="281"/>
      <c r="H141" s="281" t="s">
        <v>1424</v>
      </c>
      <c r="I141" s="281" t="s">
        <v>1403</v>
      </c>
      <c r="J141" s="281"/>
      <c r="K141" s="329"/>
    </row>
    <row r="142" s="1" customFormat="1" ht="15" customHeight="1">
      <c r="B142" s="326"/>
      <c r="C142" s="281" t="s">
        <v>1425</v>
      </c>
      <c r="D142" s="281"/>
      <c r="E142" s="281"/>
      <c r="F142" s="304" t="s">
        <v>1368</v>
      </c>
      <c r="G142" s="281"/>
      <c r="H142" s="281" t="s">
        <v>1426</v>
      </c>
      <c r="I142" s="281" t="s">
        <v>1403</v>
      </c>
      <c r="J142" s="281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="1" customFormat="1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s="1" customFormat="1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s="1" customFormat="1" ht="45" customHeight="1">
      <c r="B147" s="293"/>
      <c r="C147" s="294" t="s">
        <v>1427</v>
      </c>
      <c r="D147" s="294"/>
      <c r="E147" s="294"/>
      <c r="F147" s="294"/>
      <c r="G147" s="294"/>
      <c r="H147" s="294"/>
      <c r="I147" s="294"/>
      <c r="J147" s="294"/>
      <c r="K147" s="295"/>
    </row>
    <row r="148" s="1" customFormat="1" ht="17.25" customHeight="1">
      <c r="B148" s="293"/>
      <c r="C148" s="296" t="s">
        <v>1362</v>
      </c>
      <c r="D148" s="296"/>
      <c r="E148" s="296"/>
      <c r="F148" s="296" t="s">
        <v>1363</v>
      </c>
      <c r="G148" s="297"/>
      <c r="H148" s="296" t="s">
        <v>54</v>
      </c>
      <c r="I148" s="296" t="s">
        <v>57</v>
      </c>
      <c r="J148" s="296" t="s">
        <v>1364</v>
      </c>
      <c r="K148" s="295"/>
    </row>
    <row r="149" s="1" customFormat="1" ht="17.25" customHeight="1">
      <c r="B149" s="293"/>
      <c r="C149" s="298" t="s">
        <v>1365</v>
      </c>
      <c r="D149" s="298"/>
      <c r="E149" s="298"/>
      <c r="F149" s="299" t="s">
        <v>1366</v>
      </c>
      <c r="G149" s="300"/>
      <c r="H149" s="298"/>
      <c r="I149" s="298"/>
      <c r="J149" s="298" t="s">
        <v>1367</v>
      </c>
      <c r="K149" s="295"/>
    </row>
    <row r="150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="1" customFormat="1" ht="15" customHeight="1">
      <c r="B151" s="306"/>
      <c r="C151" s="333" t="s">
        <v>1371</v>
      </c>
      <c r="D151" s="281"/>
      <c r="E151" s="281"/>
      <c r="F151" s="334" t="s">
        <v>1368</v>
      </c>
      <c r="G151" s="281"/>
      <c r="H151" s="333" t="s">
        <v>1408</v>
      </c>
      <c r="I151" s="333" t="s">
        <v>1370</v>
      </c>
      <c r="J151" s="333">
        <v>120</v>
      </c>
      <c r="K151" s="329"/>
    </row>
    <row r="152" s="1" customFormat="1" ht="15" customHeight="1">
      <c r="B152" s="306"/>
      <c r="C152" s="333" t="s">
        <v>1417</v>
      </c>
      <c r="D152" s="281"/>
      <c r="E152" s="281"/>
      <c r="F152" s="334" t="s">
        <v>1368</v>
      </c>
      <c r="G152" s="281"/>
      <c r="H152" s="333" t="s">
        <v>1428</v>
      </c>
      <c r="I152" s="333" t="s">
        <v>1370</v>
      </c>
      <c r="J152" s="333" t="s">
        <v>1419</v>
      </c>
      <c r="K152" s="329"/>
    </row>
    <row r="153" s="1" customFormat="1" ht="15" customHeight="1">
      <c r="B153" s="306"/>
      <c r="C153" s="333" t="s">
        <v>1316</v>
      </c>
      <c r="D153" s="281"/>
      <c r="E153" s="281"/>
      <c r="F153" s="334" t="s">
        <v>1368</v>
      </c>
      <c r="G153" s="281"/>
      <c r="H153" s="333" t="s">
        <v>1429</v>
      </c>
      <c r="I153" s="333" t="s">
        <v>1370</v>
      </c>
      <c r="J153" s="333" t="s">
        <v>1419</v>
      </c>
      <c r="K153" s="329"/>
    </row>
    <row r="154" s="1" customFormat="1" ht="15" customHeight="1">
      <c r="B154" s="306"/>
      <c r="C154" s="333" t="s">
        <v>1373</v>
      </c>
      <c r="D154" s="281"/>
      <c r="E154" s="281"/>
      <c r="F154" s="334" t="s">
        <v>1374</v>
      </c>
      <c r="G154" s="281"/>
      <c r="H154" s="333" t="s">
        <v>1408</v>
      </c>
      <c r="I154" s="333" t="s">
        <v>1370</v>
      </c>
      <c r="J154" s="333">
        <v>50</v>
      </c>
      <c r="K154" s="329"/>
    </row>
    <row r="155" s="1" customFormat="1" ht="15" customHeight="1">
      <c r="B155" s="306"/>
      <c r="C155" s="333" t="s">
        <v>1376</v>
      </c>
      <c r="D155" s="281"/>
      <c r="E155" s="281"/>
      <c r="F155" s="334" t="s">
        <v>1368</v>
      </c>
      <c r="G155" s="281"/>
      <c r="H155" s="333" t="s">
        <v>1408</v>
      </c>
      <c r="I155" s="333" t="s">
        <v>1378</v>
      </c>
      <c r="J155" s="333"/>
      <c r="K155" s="329"/>
    </row>
    <row r="156" s="1" customFormat="1" ht="15" customHeight="1">
      <c r="B156" s="306"/>
      <c r="C156" s="333" t="s">
        <v>1387</v>
      </c>
      <c r="D156" s="281"/>
      <c r="E156" s="281"/>
      <c r="F156" s="334" t="s">
        <v>1374</v>
      </c>
      <c r="G156" s="281"/>
      <c r="H156" s="333" t="s">
        <v>1408</v>
      </c>
      <c r="I156" s="333" t="s">
        <v>1370</v>
      </c>
      <c r="J156" s="333">
        <v>50</v>
      </c>
      <c r="K156" s="329"/>
    </row>
    <row r="157" s="1" customFormat="1" ht="15" customHeight="1">
      <c r="B157" s="306"/>
      <c r="C157" s="333" t="s">
        <v>1395</v>
      </c>
      <c r="D157" s="281"/>
      <c r="E157" s="281"/>
      <c r="F157" s="334" t="s">
        <v>1374</v>
      </c>
      <c r="G157" s="281"/>
      <c r="H157" s="333" t="s">
        <v>1408</v>
      </c>
      <c r="I157" s="333" t="s">
        <v>1370</v>
      </c>
      <c r="J157" s="333">
        <v>50</v>
      </c>
      <c r="K157" s="329"/>
    </row>
    <row r="158" s="1" customFormat="1" ht="15" customHeight="1">
      <c r="B158" s="306"/>
      <c r="C158" s="333" t="s">
        <v>1393</v>
      </c>
      <c r="D158" s="281"/>
      <c r="E158" s="281"/>
      <c r="F158" s="334" t="s">
        <v>1374</v>
      </c>
      <c r="G158" s="281"/>
      <c r="H158" s="333" t="s">
        <v>1408</v>
      </c>
      <c r="I158" s="333" t="s">
        <v>1370</v>
      </c>
      <c r="J158" s="333">
        <v>50</v>
      </c>
      <c r="K158" s="329"/>
    </row>
    <row r="159" s="1" customFormat="1" ht="15" customHeight="1">
      <c r="B159" s="306"/>
      <c r="C159" s="333" t="s">
        <v>81</v>
      </c>
      <c r="D159" s="281"/>
      <c r="E159" s="281"/>
      <c r="F159" s="334" t="s">
        <v>1368</v>
      </c>
      <c r="G159" s="281"/>
      <c r="H159" s="333" t="s">
        <v>1430</v>
      </c>
      <c r="I159" s="333" t="s">
        <v>1370</v>
      </c>
      <c r="J159" s="333" t="s">
        <v>1431</v>
      </c>
      <c r="K159" s="329"/>
    </row>
    <row r="160" s="1" customFormat="1" ht="15" customHeight="1">
      <c r="B160" s="306"/>
      <c r="C160" s="333" t="s">
        <v>1432</v>
      </c>
      <c r="D160" s="281"/>
      <c r="E160" s="281"/>
      <c r="F160" s="334" t="s">
        <v>1368</v>
      </c>
      <c r="G160" s="281"/>
      <c r="H160" s="333" t="s">
        <v>1433</v>
      </c>
      <c r="I160" s="333" t="s">
        <v>1403</v>
      </c>
      <c r="J160" s="333"/>
      <c r="K160" s="329"/>
    </row>
    <row r="161" s="1" customFormat="1" ht="15" customHeight="1">
      <c r="B161" s="335"/>
      <c r="C161" s="336"/>
      <c r="D161" s="336"/>
      <c r="E161" s="336"/>
      <c r="F161" s="336"/>
      <c r="G161" s="336"/>
      <c r="H161" s="336"/>
      <c r="I161" s="336"/>
      <c r="J161" s="336"/>
      <c r="K161" s="337"/>
    </row>
    <row r="162" s="1" customFormat="1" ht="18.75" customHeight="1">
      <c r="B162" s="317"/>
      <c r="C162" s="327"/>
      <c r="D162" s="327"/>
      <c r="E162" s="327"/>
      <c r="F162" s="338"/>
      <c r="G162" s="327"/>
      <c r="H162" s="327"/>
      <c r="I162" s="327"/>
      <c r="J162" s="327"/>
      <c r="K162" s="317"/>
    </row>
    <row r="163" s="1" customFormat="1" ht="18.75" customHeight="1">
      <c r="B163" s="317"/>
      <c r="C163" s="327"/>
      <c r="D163" s="327"/>
      <c r="E163" s="327"/>
      <c r="F163" s="338"/>
      <c r="G163" s="327"/>
      <c r="H163" s="327"/>
      <c r="I163" s="327"/>
      <c r="J163" s="327"/>
      <c r="K163" s="317"/>
    </row>
    <row r="164" s="1" customFormat="1" ht="18.75" customHeight="1">
      <c r="B164" s="317"/>
      <c r="C164" s="327"/>
      <c r="D164" s="327"/>
      <c r="E164" s="327"/>
      <c r="F164" s="338"/>
      <c r="G164" s="327"/>
      <c r="H164" s="327"/>
      <c r="I164" s="327"/>
      <c r="J164" s="327"/>
      <c r="K164" s="317"/>
    </row>
    <row r="165" s="1" customFormat="1" ht="18.75" customHeight="1">
      <c r="B165" s="317"/>
      <c r="C165" s="327"/>
      <c r="D165" s="327"/>
      <c r="E165" s="327"/>
      <c r="F165" s="338"/>
      <c r="G165" s="327"/>
      <c r="H165" s="327"/>
      <c r="I165" s="327"/>
      <c r="J165" s="327"/>
      <c r="K165" s="317"/>
    </row>
    <row r="166" s="1" customFormat="1" ht="18.75" customHeight="1">
      <c r="B166" s="317"/>
      <c r="C166" s="327"/>
      <c r="D166" s="327"/>
      <c r="E166" s="327"/>
      <c r="F166" s="338"/>
      <c r="G166" s="327"/>
      <c r="H166" s="327"/>
      <c r="I166" s="327"/>
      <c r="J166" s="327"/>
      <c r="K166" s="317"/>
    </row>
    <row r="167" s="1" customFormat="1" ht="18.75" customHeight="1">
      <c r="B167" s="317"/>
      <c r="C167" s="327"/>
      <c r="D167" s="327"/>
      <c r="E167" s="327"/>
      <c r="F167" s="338"/>
      <c r="G167" s="327"/>
      <c r="H167" s="327"/>
      <c r="I167" s="327"/>
      <c r="J167" s="327"/>
      <c r="K167" s="317"/>
    </row>
    <row r="168" s="1" customFormat="1" ht="18.75" customHeight="1">
      <c r="B168" s="317"/>
      <c r="C168" s="327"/>
      <c r="D168" s="327"/>
      <c r="E168" s="327"/>
      <c r="F168" s="338"/>
      <c r="G168" s="327"/>
      <c r="H168" s="327"/>
      <c r="I168" s="327"/>
      <c r="J168" s="327"/>
      <c r="K168" s="317"/>
    </row>
    <row r="169" s="1" customFormat="1" ht="18.75" customHeight="1">
      <c r="B169" s="289"/>
      <c r="C169" s="289"/>
      <c r="D169" s="289"/>
      <c r="E169" s="289"/>
      <c r="F169" s="289"/>
      <c r="G169" s="289"/>
      <c r="H169" s="289"/>
      <c r="I169" s="289"/>
      <c r="J169" s="289"/>
      <c r="K169" s="289"/>
    </row>
    <row r="170" s="1" customFormat="1" ht="7.5" customHeight="1">
      <c r="B170" s="268"/>
      <c r="C170" s="269"/>
      <c r="D170" s="269"/>
      <c r="E170" s="269"/>
      <c r="F170" s="269"/>
      <c r="G170" s="269"/>
      <c r="H170" s="269"/>
      <c r="I170" s="269"/>
      <c r="J170" s="269"/>
      <c r="K170" s="270"/>
    </row>
    <row r="171" s="1" customFormat="1" ht="45" customHeight="1">
      <c r="B171" s="271"/>
      <c r="C171" s="272" t="s">
        <v>1434</v>
      </c>
      <c r="D171" s="272"/>
      <c r="E171" s="272"/>
      <c r="F171" s="272"/>
      <c r="G171" s="272"/>
      <c r="H171" s="272"/>
      <c r="I171" s="272"/>
      <c r="J171" s="272"/>
      <c r="K171" s="273"/>
    </row>
    <row r="172" s="1" customFormat="1" ht="17.25" customHeight="1">
      <c r="B172" s="271"/>
      <c r="C172" s="296" t="s">
        <v>1362</v>
      </c>
      <c r="D172" s="296"/>
      <c r="E172" s="296"/>
      <c r="F172" s="296" t="s">
        <v>1363</v>
      </c>
      <c r="G172" s="339"/>
      <c r="H172" s="340" t="s">
        <v>54</v>
      </c>
      <c r="I172" s="340" t="s">
        <v>57</v>
      </c>
      <c r="J172" s="296" t="s">
        <v>1364</v>
      </c>
      <c r="K172" s="273"/>
    </row>
    <row r="173" s="1" customFormat="1" ht="17.25" customHeight="1">
      <c r="B173" s="274"/>
      <c r="C173" s="298" t="s">
        <v>1365</v>
      </c>
      <c r="D173" s="298"/>
      <c r="E173" s="298"/>
      <c r="F173" s="299" t="s">
        <v>1366</v>
      </c>
      <c r="G173" s="341"/>
      <c r="H173" s="342"/>
      <c r="I173" s="342"/>
      <c r="J173" s="298" t="s">
        <v>1367</v>
      </c>
      <c r="K173" s="276"/>
    </row>
    <row r="174" s="1" customFormat="1" ht="5.25" customHeight="1">
      <c r="B174" s="306"/>
      <c r="C174" s="301"/>
      <c r="D174" s="301"/>
      <c r="E174" s="301"/>
      <c r="F174" s="301"/>
      <c r="G174" s="302"/>
      <c r="H174" s="301"/>
      <c r="I174" s="301"/>
      <c r="J174" s="301"/>
      <c r="K174" s="329"/>
    </row>
    <row r="175" s="1" customFormat="1" ht="15" customHeight="1">
      <c r="B175" s="306"/>
      <c r="C175" s="281" t="s">
        <v>1371</v>
      </c>
      <c r="D175" s="281"/>
      <c r="E175" s="281"/>
      <c r="F175" s="304" t="s">
        <v>1368</v>
      </c>
      <c r="G175" s="281"/>
      <c r="H175" s="281" t="s">
        <v>1408</v>
      </c>
      <c r="I175" s="281" t="s">
        <v>1370</v>
      </c>
      <c r="J175" s="281">
        <v>120</v>
      </c>
      <c r="K175" s="329"/>
    </row>
    <row r="176" s="1" customFormat="1" ht="15" customHeight="1">
      <c r="B176" s="306"/>
      <c r="C176" s="281" t="s">
        <v>1417</v>
      </c>
      <c r="D176" s="281"/>
      <c r="E176" s="281"/>
      <c r="F176" s="304" t="s">
        <v>1368</v>
      </c>
      <c r="G176" s="281"/>
      <c r="H176" s="281" t="s">
        <v>1418</v>
      </c>
      <c r="I176" s="281" t="s">
        <v>1370</v>
      </c>
      <c r="J176" s="281" t="s">
        <v>1419</v>
      </c>
      <c r="K176" s="329"/>
    </row>
    <row r="177" s="1" customFormat="1" ht="15" customHeight="1">
      <c r="B177" s="306"/>
      <c r="C177" s="281" t="s">
        <v>1316</v>
      </c>
      <c r="D177" s="281"/>
      <c r="E177" s="281"/>
      <c r="F177" s="304" t="s">
        <v>1368</v>
      </c>
      <c r="G177" s="281"/>
      <c r="H177" s="281" t="s">
        <v>1435</v>
      </c>
      <c r="I177" s="281" t="s">
        <v>1370</v>
      </c>
      <c r="J177" s="281" t="s">
        <v>1419</v>
      </c>
      <c r="K177" s="329"/>
    </row>
    <row r="178" s="1" customFormat="1" ht="15" customHeight="1">
      <c r="B178" s="306"/>
      <c r="C178" s="281" t="s">
        <v>1373</v>
      </c>
      <c r="D178" s="281"/>
      <c r="E178" s="281"/>
      <c r="F178" s="304" t="s">
        <v>1374</v>
      </c>
      <c r="G178" s="281"/>
      <c r="H178" s="281" t="s">
        <v>1435</v>
      </c>
      <c r="I178" s="281" t="s">
        <v>1370</v>
      </c>
      <c r="J178" s="281">
        <v>50</v>
      </c>
      <c r="K178" s="329"/>
    </row>
    <row r="179" s="1" customFormat="1" ht="15" customHeight="1">
      <c r="B179" s="306"/>
      <c r="C179" s="281" t="s">
        <v>1376</v>
      </c>
      <c r="D179" s="281"/>
      <c r="E179" s="281"/>
      <c r="F179" s="304" t="s">
        <v>1368</v>
      </c>
      <c r="G179" s="281"/>
      <c r="H179" s="281" t="s">
        <v>1435</v>
      </c>
      <c r="I179" s="281" t="s">
        <v>1378</v>
      </c>
      <c r="J179" s="281"/>
      <c r="K179" s="329"/>
    </row>
    <row r="180" s="1" customFormat="1" ht="15" customHeight="1">
      <c r="B180" s="306"/>
      <c r="C180" s="281" t="s">
        <v>1387</v>
      </c>
      <c r="D180" s="281"/>
      <c r="E180" s="281"/>
      <c r="F180" s="304" t="s">
        <v>1374</v>
      </c>
      <c r="G180" s="281"/>
      <c r="H180" s="281" t="s">
        <v>1435</v>
      </c>
      <c r="I180" s="281" t="s">
        <v>1370</v>
      </c>
      <c r="J180" s="281">
        <v>50</v>
      </c>
      <c r="K180" s="329"/>
    </row>
    <row r="181" s="1" customFormat="1" ht="15" customHeight="1">
      <c r="B181" s="306"/>
      <c r="C181" s="281" t="s">
        <v>1395</v>
      </c>
      <c r="D181" s="281"/>
      <c r="E181" s="281"/>
      <c r="F181" s="304" t="s">
        <v>1374</v>
      </c>
      <c r="G181" s="281"/>
      <c r="H181" s="281" t="s">
        <v>1435</v>
      </c>
      <c r="I181" s="281" t="s">
        <v>1370</v>
      </c>
      <c r="J181" s="281">
        <v>50</v>
      </c>
      <c r="K181" s="329"/>
    </row>
    <row r="182" s="1" customFormat="1" ht="15" customHeight="1">
      <c r="B182" s="306"/>
      <c r="C182" s="281" t="s">
        <v>1393</v>
      </c>
      <c r="D182" s="281"/>
      <c r="E182" s="281"/>
      <c r="F182" s="304" t="s">
        <v>1374</v>
      </c>
      <c r="G182" s="281"/>
      <c r="H182" s="281" t="s">
        <v>1435</v>
      </c>
      <c r="I182" s="281" t="s">
        <v>1370</v>
      </c>
      <c r="J182" s="281">
        <v>50</v>
      </c>
      <c r="K182" s="329"/>
    </row>
    <row r="183" s="1" customFormat="1" ht="15" customHeight="1">
      <c r="B183" s="306"/>
      <c r="C183" s="281" t="s">
        <v>113</v>
      </c>
      <c r="D183" s="281"/>
      <c r="E183" s="281"/>
      <c r="F183" s="304" t="s">
        <v>1368</v>
      </c>
      <c r="G183" s="281"/>
      <c r="H183" s="281" t="s">
        <v>1436</v>
      </c>
      <c r="I183" s="281" t="s">
        <v>1437</v>
      </c>
      <c r="J183" s="281"/>
      <c r="K183" s="329"/>
    </row>
    <row r="184" s="1" customFormat="1" ht="15" customHeight="1">
      <c r="B184" s="306"/>
      <c r="C184" s="281" t="s">
        <v>57</v>
      </c>
      <c r="D184" s="281"/>
      <c r="E184" s="281"/>
      <c r="F184" s="304" t="s">
        <v>1368</v>
      </c>
      <c r="G184" s="281"/>
      <c r="H184" s="281" t="s">
        <v>1438</v>
      </c>
      <c r="I184" s="281" t="s">
        <v>1439</v>
      </c>
      <c r="J184" s="281">
        <v>1</v>
      </c>
      <c r="K184" s="329"/>
    </row>
    <row r="185" s="1" customFormat="1" ht="15" customHeight="1">
      <c r="B185" s="306"/>
      <c r="C185" s="281" t="s">
        <v>53</v>
      </c>
      <c r="D185" s="281"/>
      <c r="E185" s="281"/>
      <c r="F185" s="304" t="s">
        <v>1368</v>
      </c>
      <c r="G185" s="281"/>
      <c r="H185" s="281" t="s">
        <v>1440</v>
      </c>
      <c r="I185" s="281" t="s">
        <v>1370</v>
      </c>
      <c r="J185" s="281">
        <v>20</v>
      </c>
      <c r="K185" s="329"/>
    </row>
    <row r="186" s="1" customFormat="1" ht="15" customHeight="1">
      <c r="B186" s="306"/>
      <c r="C186" s="281" t="s">
        <v>54</v>
      </c>
      <c r="D186" s="281"/>
      <c r="E186" s="281"/>
      <c r="F186" s="304" t="s">
        <v>1368</v>
      </c>
      <c r="G186" s="281"/>
      <c r="H186" s="281" t="s">
        <v>1441</v>
      </c>
      <c r="I186" s="281" t="s">
        <v>1370</v>
      </c>
      <c r="J186" s="281">
        <v>255</v>
      </c>
      <c r="K186" s="329"/>
    </row>
    <row r="187" s="1" customFormat="1" ht="15" customHeight="1">
      <c r="B187" s="306"/>
      <c r="C187" s="281" t="s">
        <v>114</v>
      </c>
      <c r="D187" s="281"/>
      <c r="E187" s="281"/>
      <c r="F187" s="304" t="s">
        <v>1368</v>
      </c>
      <c r="G187" s="281"/>
      <c r="H187" s="281" t="s">
        <v>1332</v>
      </c>
      <c r="I187" s="281" t="s">
        <v>1370</v>
      </c>
      <c r="J187" s="281">
        <v>10</v>
      </c>
      <c r="K187" s="329"/>
    </row>
    <row r="188" s="1" customFormat="1" ht="15" customHeight="1">
      <c r="B188" s="306"/>
      <c r="C188" s="281" t="s">
        <v>115</v>
      </c>
      <c r="D188" s="281"/>
      <c r="E188" s="281"/>
      <c r="F188" s="304" t="s">
        <v>1368</v>
      </c>
      <c r="G188" s="281"/>
      <c r="H188" s="281" t="s">
        <v>1442</v>
      </c>
      <c r="I188" s="281" t="s">
        <v>1403</v>
      </c>
      <c r="J188" s="281"/>
      <c r="K188" s="329"/>
    </row>
    <row r="189" s="1" customFormat="1" ht="15" customHeight="1">
      <c r="B189" s="306"/>
      <c r="C189" s="281" t="s">
        <v>1443</v>
      </c>
      <c r="D189" s="281"/>
      <c r="E189" s="281"/>
      <c r="F189" s="304" t="s">
        <v>1368</v>
      </c>
      <c r="G189" s="281"/>
      <c r="H189" s="281" t="s">
        <v>1444</v>
      </c>
      <c r="I189" s="281" t="s">
        <v>1403</v>
      </c>
      <c r="J189" s="281"/>
      <c r="K189" s="329"/>
    </row>
    <row r="190" s="1" customFormat="1" ht="15" customHeight="1">
      <c r="B190" s="306"/>
      <c r="C190" s="281" t="s">
        <v>1432</v>
      </c>
      <c r="D190" s="281"/>
      <c r="E190" s="281"/>
      <c r="F190" s="304" t="s">
        <v>1368</v>
      </c>
      <c r="G190" s="281"/>
      <c r="H190" s="281" t="s">
        <v>1445</v>
      </c>
      <c r="I190" s="281" t="s">
        <v>1403</v>
      </c>
      <c r="J190" s="281"/>
      <c r="K190" s="329"/>
    </row>
    <row r="191" s="1" customFormat="1" ht="15" customHeight="1">
      <c r="B191" s="306"/>
      <c r="C191" s="281" t="s">
        <v>117</v>
      </c>
      <c r="D191" s="281"/>
      <c r="E191" s="281"/>
      <c r="F191" s="304" t="s">
        <v>1374</v>
      </c>
      <c r="G191" s="281"/>
      <c r="H191" s="281" t="s">
        <v>1446</v>
      </c>
      <c r="I191" s="281" t="s">
        <v>1370</v>
      </c>
      <c r="J191" s="281">
        <v>50</v>
      </c>
      <c r="K191" s="329"/>
    </row>
    <row r="192" s="1" customFormat="1" ht="15" customHeight="1">
      <c r="B192" s="306"/>
      <c r="C192" s="281" t="s">
        <v>1447</v>
      </c>
      <c r="D192" s="281"/>
      <c r="E192" s="281"/>
      <c r="F192" s="304" t="s">
        <v>1374</v>
      </c>
      <c r="G192" s="281"/>
      <c r="H192" s="281" t="s">
        <v>1448</v>
      </c>
      <c r="I192" s="281" t="s">
        <v>1449</v>
      </c>
      <c r="J192" s="281"/>
      <c r="K192" s="329"/>
    </row>
    <row r="193" s="1" customFormat="1" ht="15" customHeight="1">
      <c r="B193" s="306"/>
      <c r="C193" s="281" t="s">
        <v>1450</v>
      </c>
      <c r="D193" s="281"/>
      <c r="E193" s="281"/>
      <c r="F193" s="304" t="s">
        <v>1374</v>
      </c>
      <c r="G193" s="281"/>
      <c r="H193" s="281" t="s">
        <v>1451</v>
      </c>
      <c r="I193" s="281" t="s">
        <v>1449</v>
      </c>
      <c r="J193" s="281"/>
      <c r="K193" s="329"/>
    </row>
    <row r="194" s="1" customFormat="1" ht="15" customHeight="1">
      <c r="B194" s="306"/>
      <c r="C194" s="281" t="s">
        <v>1452</v>
      </c>
      <c r="D194" s="281"/>
      <c r="E194" s="281"/>
      <c r="F194" s="304" t="s">
        <v>1374</v>
      </c>
      <c r="G194" s="281"/>
      <c r="H194" s="281" t="s">
        <v>1453</v>
      </c>
      <c r="I194" s="281" t="s">
        <v>1449</v>
      </c>
      <c r="J194" s="281"/>
      <c r="K194" s="329"/>
    </row>
    <row r="195" s="1" customFormat="1" ht="15" customHeight="1">
      <c r="B195" s="306"/>
      <c r="C195" s="343" t="s">
        <v>1454</v>
      </c>
      <c r="D195" s="281"/>
      <c r="E195" s="281"/>
      <c r="F195" s="304" t="s">
        <v>1374</v>
      </c>
      <c r="G195" s="281"/>
      <c r="H195" s="281" t="s">
        <v>1455</v>
      </c>
      <c r="I195" s="281" t="s">
        <v>1456</v>
      </c>
      <c r="J195" s="344" t="s">
        <v>1457</v>
      </c>
      <c r="K195" s="329"/>
    </row>
    <row r="196" s="17" customFormat="1" ht="15" customHeight="1">
      <c r="B196" s="345"/>
      <c r="C196" s="346" t="s">
        <v>1458</v>
      </c>
      <c r="D196" s="347"/>
      <c r="E196" s="347"/>
      <c r="F196" s="348" t="s">
        <v>1374</v>
      </c>
      <c r="G196" s="347"/>
      <c r="H196" s="347" t="s">
        <v>1459</v>
      </c>
      <c r="I196" s="347" t="s">
        <v>1456</v>
      </c>
      <c r="J196" s="349" t="s">
        <v>1457</v>
      </c>
      <c r="K196" s="350"/>
    </row>
    <row r="197" s="1" customFormat="1" ht="15" customHeight="1">
      <c r="B197" s="306"/>
      <c r="C197" s="343" t="s">
        <v>42</v>
      </c>
      <c r="D197" s="281"/>
      <c r="E197" s="281"/>
      <c r="F197" s="304" t="s">
        <v>1368</v>
      </c>
      <c r="G197" s="281"/>
      <c r="H197" s="278" t="s">
        <v>1460</v>
      </c>
      <c r="I197" s="281" t="s">
        <v>1461</v>
      </c>
      <c r="J197" s="281"/>
      <c r="K197" s="329"/>
    </row>
    <row r="198" s="1" customFormat="1" ht="15" customHeight="1">
      <c r="B198" s="306"/>
      <c r="C198" s="343" t="s">
        <v>1462</v>
      </c>
      <c r="D198" s="281"/>
      <c r="E198" s="281"/>
      <c r="F198" s="304" t="s">
        <v>1368</v>
      </c>
      <c r="G198" s="281"/>
      <c r="H198" s="281" t="s">
        <v>1463</v>
      </c>
      <c r="I198" s="281" t="s">
        <v>1403</v>
      </c>
      <c r="J198" s="281"/>
      <c r="K198" s="329"/>
    </row>
    <row r="199" s="1" customFormat="1" ht="15" customHeight="1">
      <c r="B199" s="306"/>
      <c r="C199" s="343" t="s">
        <v>1464</v>
      </c>
      <c r="D199" s="281"/>
      <c r="E199" s="281"/>
      <c r="F199" s="304" t="s">
        <v>1368</v>
      </c>
      <c r="G199" s="281"/>
      <c r="H199" s="281" t="s">
        <v>1465</v>
      </c>
      <c r="I199" s="281" t="s">
        <v>1403</v>
      </c>
      <c r="J199" s="281"/>
      <c r="K199" s="329"/>
    </row>
    <row r="200" s="1" customFormat="1" ht="15" customHeight="1">
      <c r="B200" s="306"/>
      <c r="C200" s="343" t="s">
        <v>1466</v>
      </c>
      <c r="D200" s="281"/>
      <c r="E200" s="281"/>
      <c r="F200" s="304" t="s">
        <v>1374</v>
      </c>
      <c r="G200" s="281"/>
      <c r="H200" s="281" t="s">
        <v>1467</v>
      </c>
      <c r="I200" s="281" t="s">
        <v>1403</v>
      </c>
      <c r="J200" s="281"/>
      <c r="K200" s="329"/>
    </row>
    <row r="201" s="1" customFormat="1" ht="15" customHeight="1">
      <c r="B201" s="335"/>
      <c r="C201" s="351"/>
      <c r="D201" s="336"/>
      <c r="E201" s="336"/>
      <c r="F201" s="336"/>
      <c r="G201" s="336"/>
      <c r="H201" s="336"/>
      <c r="I201" s="336"/>
      <c r="J201" s="336"/>
      <c r="K201" s="337"/>
    </row>
    <row r="202" s="1" customFormat="1" ht="18.75" customHeight="1">
      <c r="B202" s="317"/>
      <c r="C202" s="327"/>
      <c r="D202" s="327"/>
      <c r="E202" s="327"/>
      <c r="F202" s="338"/>
      <c r="G202" s="327"/>
      <c r="H202" s="327"/>
      <c r="I202" s="327"/>
      <c r="J202" s="327"/>
      <c r="K202" s="317"/>
    </row>
    <row r="203" s="1" customFormat="1" ht="18.75" customHeight="1">
      <c r="B203" s="289"/>
      <c r="C203" s="289"/>
      <c r="D203" s="289"/>
      <c r="E203" s="289"/>
      <c r="F203" s="289"/>
      <c r="G203" s="289"/>
      <c r="H203" s="289"/>
      <c r="I203" s="289"/>
      <c r="J203" s="289"/>
      <c r="K203" s="289"/>
    </row>
    <row r="204" s="1" customFormat="1" ht="13.5">
      <c r="B204" s="268"/>
      <c r="C204" s="269"/>
      <c r="D204" s="269"/>
      <c r="E204" s="269"/>
      <c r="F204" s="269"/>
      <c r="G204" s="269"/>
      <c r="H204" s="269"/>
      <c r="I204" s="269"/>
      <c r="J204" s="269"/>
      <c r="K204" s="270"/>
    </row>
    <row r="205" s="1" customFormat="1" ht="21" customHeight="1">
      <c r="B205" s="271"/>
      <c r="C205" s="272" t="s">
        <v>1468</v>
      </c>
      <c r="D205" s="272"/>
      <c r="E205" s="272"/>
      <c r="F205" s="272"/>
      <c r="G205" s="272"/>
      <c r="H205" s="272"/>
      <c r="I205" s="272"/>
      <c r="J205" s="272"/>
      <c r="K205" s="273"/>
    </row>
    <row r="206" s="1" customFormat="1" ht="25.5" customHeight="1">
      <c r="B206" s="271"/>
      <c r="C206" s="352" t="s">
        <v>1469</v>
      </c>
      <c r="D206" s="352"/>
      <c r="E206" s="352"/>
      <c r="F206" s="352" t="s">
        <v>1470</v>
      </c>
      <c r="G206" s="353"/>
      <c r="H206" s="352" t="s">
        <v>1471</v>
      </c>
      <c r="I206" s="352"/>
      <c r="J206" s="352"/>
      <c r="K206" s="273"/>
    </row>
    <row r="207" s="1" customFormat="1" ht="5.25" customHeight="1">
      <c r="B207" s="306"/>
      <c r="C207" s="301"/>
      <c r="D207" s="301"/>
      <c r="E207" s="301"/>
      <c r="F207" s="301"/>
      <c r="G207" s="327"/>
      <c r="H207" s="301"/>
      <c r="I207" s="301"/>
      <c r="J207" s="301"/>
      <c r="K207" s="329"/>
    </row>
    <row r="208" s="1" customFormat="1" ht="15" customHeight="1">
      <c r="B208" s="306"/>
      <c r="C208" s="281" t="s">
        <v>1461</v>
      </c>
      <c r="D208" s="281"/>
      <c r="E208" s="281"/>
      <c r="F208" s="304" t="s">
        <v>43</v>
      </c>
      <c r="G208" s="281"/>
      <c r="H208" s="281" t="s">
        <v>1472</v>
      </c>
      <c r="I208" s="281"/>
      <c r="J208" s="281"/>
      <c r="K208" s="329"/>
    </row>
    <row r="209" s="1" customFormat="1" ht="15" customHeight="1">
      <c r="B209" s="306"/>
      <c r="C209" s="281"/>
      <c r="D209" s="281"/>
      <c r="E209" s="281"/>
      <c r="F209" s="304" t="s">
        <v>44</v>
      </c>
      <c r="G209" s="281"/>
      <c r="H209" s="281" t="s">
        <v>1473</v>
      </c>
      <c r="I209" s="281"/>
      <c r="J209" s="281"/>
      <c r="K209" s="329"/>
    </row>
    <row r="210" s="1" customFormat="1" ht="15" customHeight="1">
      <c r="B210" s="306"/>
      <c r="C210" s="281"/>
      <c r="D210" s="281"/>
      <c r="E210" s="281"/>
      <c r="F210" s="304" t="s">
        <v>47</v>
      </c>
      <c r="G210" s="281"/>
      <c r="H210" s="281" t="s">
        <v>1474</v>
      </c>
      <c r="I210" s="281"/>
      <c r="J210" s="281"/>
      <c r="K210" s="329"/>
    </row>
    <row r="211" s="1" customFormat="1" ht="15" customHeight="1">
      <c r="B211" s="306"/>
      <c r="C211" s="281"/>
      <c r="D211" s="281"/>
      <c r="E211" s="281"/>
      <c r="F211" s="304" t="s">
        <v>45</v>
      </c>
      <c r="G211" s="281"/>
      <c r="H211" s="281" t="s">
        <v>1475</v>
      </c>
      <c r="I211" s="281"/>
      <c r="J211" s="281"/>
      <c r="K211" s="329"/>
    </row>
    <row r="212" s="1" customFormat="1" ht="15" customHeight="1">
      <c r="B212" s="306"/>
      <c r="C212" s="281"/>
      <c r="D212" s="281"/>
      <c r="E212" s="281"/>
      <c r="F212" s="304" t="s">
        <v>46</v>
      </c>
      <c r="G212" s="281"/>
      <c r="H212" s="281" t="s">
        <v>1476</v>
      </c>
      <c r="I212" s="281"/>
      <c r="J212" s="281"/>
      <c r="K212" s="329"/>
    </row>
    <row r="213" s="1" customFormat="1" ht="15" customHeight="1">
      <c r="B213" s="306"/>
      <c r="C213" s="281"/>
      <c r="D213" s="281"/>
      <c r="E213" s="281"/>
      <c r="F213" s="304"/>
      <c r="G213" s="281"/>
      <c r="H213" s="281"/>
      <c r="I213" s="281"/>
      <c r="J213" s="281"/>
      <c r="K213" s="329"/>
    </row>
    <row r="214" s="1" customFormat="1" ht="15" customHeight="1">
      <c r="B214" s="306"/>
      <c r="C214" s="281" t="s">
        <v>1415</v>
      </c>
      <c r="D214" s="281"/>
      <c r="E214" s="281"/>
      <c r="F214" s="304" t="s">
        <v>76</v>
      </c>
      <c r="G214" s="281"/>
      <c r="H214" s="281" t="s">
        <v>1477</v>
      </c>
      <c r="I214" s="281"/>
      <c r="J214" s="281"/>
      <c r="K214" s="329"/>
    </row>
    <row r="215" s="1" customFormat="1" ht="15" customHeight="1">
      <c r="B215" s="306"/>
      <c r="C215" s="281"/>
      <c r="D215" s="281"/>
      <c r="E215" s="281"/>
      <c r="F215" s="304" t="s">
        <v>1310</v>
      </c>
      <c r="G215" s="281"/>
      <c r="H215" s="281" t="s">
        <v>1311</v>
      </c>
      <c r="I215" s="281"/>
      <c r="J215" s="281"/>
      <c r="K215" s="329"/>
    </row>
    <row r="216" s="1" customFormat="1" ht="15" customHeight="1">
      <c r="B216" s="306"/>
      <c r="C216" s="281"/>
      <c r="D216" s="281"/>
      <c r="E216" s="281"/>
      <c r="F216" s="304" t="s">
        <v>1308</v>
      </c>
      <c r="G216" s="281"/>
      <c r="H216" s="281" t="s">
        <v>1478</v>
      </c>
      <c r="I216" s="281"/>
      <c r="J216" s="281"/>
      <c r="K216" s="329"/>
    </row>
    <row r="217" s="1" customFormat="1" ht="15" customHeight="1">
      <c r="B217" s="354"/>
      <c r="C217" s="281"/>
      <c r="D217" s="281"/>
      <c r="E217" s="281"/>
      <c r="F217" s="304" t="s">
        <v>1312</v>
      </c>
      <c r="G217" s="343"/>
      <c r="H217" s="333" t="s">
        <v>1313</v>
      </c>
      <c r="I217" s="333"/>
      <c r="J217" s="333"/>
      <c r="K217" s="355"/>
    </row>
    <row r="218" s="1" customFormat="1" ht="15" customHeight="1">
      <c r="B218" s="354"/>
      <c r="C218" s="281"/>
      <c r="D218" s="281"/>
      <c r="E218" s="281"/>
      <c r="F218" s="304" t="s">
        <v>1314</v>
      </c>
      <c r="G218" s="343"/>
      <c r="H218" s="333" t="s">
        <v>1479</v>
      </c>
      <c r="I218" s="333"/>
      <c r="J218" s="333"/>
      <c r="K218" s="355"/>
    </row>
    <row r="219" s="1" customFormat="1" ht="15" customHeight="1">
      <c r="B219" s="354"/>
      <c r="C219" s="281"/>
      <c r="D219" s="281"/>
      <c r="E219" s="281"/>
      <c r="F219" s="304"/>
      <c r="G219" s="343"/>
      <c r="H219" s="333"/>
      <c r="I219" s="333"/>
      <c r="J219" s="333"/>
      <c r="K219" s="355"/>
    </row>
    <row r="220" s="1" customFormat="1" ht="15" customHeight="1">
      <c r="B220" s="354"/>
      <c r="C220" s="281" t="s">
        <v>1439</v>
      </c>
      <c r="D220" s="281"/>
      <c r="E220" s="281"/>
      <c r="F220" s="304">
        <v>1</v>
      </c>
      <c r="G220" s="343"/>
      <c r="H220" s="333" t="s">
        <v>1480</v>
      </c>
      <c r="I220" s="333"/>
      <c r="J220" s="333"/>
      <c r="K220" s="355"/>
    </row>
    <row r="221" s="1" customFormat="1" ht="15" customHeight="1">
      <c r="B221" s="354"/>
      <c r="C221" s="281"/>
      <c r="D221" s="281"/>
      <c r="E221" s="281"/>
      <c r="F221" s="304">
        <v>2</v>
      </c>
      <c r="G221" s="343"/>
      <c r="H221" s="333" t="s">
        <v>1481</v>
      </c>
      <c r="I221" s="333"/>
      <c r="J221" s="333"/>
      <c r="K221" s="355"/>
    </row>
    <row r="222" s="1" customFormat="1" ht="15" customHeight="1">
      <c r="B222" s="354"/>
      <c r="C222" s="281"/>
      <c r="D222" s="281"/>
      <c r="E222" s="281"/>
      <c r="F222" s="304">
        <v>3</v>
      </c>
      <c r="G222" s="343"/>
      <c r="H222" s="333" t="s">
        <v>1482</v>
      </c>
      <c r="I222" s="333"/>
      <c r="J222" s="333"/>
      <c r="K222" s="355"/>
    </row>
    <row r="223" s="1" customFormat="1" ht="15" customHeight="1">
      <c r="B223" s="354"/>
      <c r="C223" s="281"/>
      <c r="D223" s="281"/>
      <c r="E223" s="281"/>
      <c r="F223" s="304">
        <v>4</v>
      </c>
      <c r="G223" s="343"/>
      <c r="H223" s="333" t="s">
        <v>1483</v>
      </c>
      <c r="I223" s="333"/>
      <c r="J223" s="333"/>
      <c r="K223" s="355"/>
    </row>
    <row r="224" s="1" customFormat="1" ht="12.75" customHeight="1">
      <c r="B224" s="356"/>
      <c r="C224" s="357"/>
      <c r="D224" s="357"/>
      <c r="E224" s="357"/>
      <c r="F224" s="357"/>
      <c r="G224" s="357"/>
      <c r="H224" s="357"/>
      <c r="I224" s="357"/>
      <c r="J224" s="357"/>
      <c r="K224" s="35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NTBPAVEL\Pavel</dc:creator>
  <cp:lastModifiedBy>NTBPAVEL\Pavel</cp:lastModifiedBy>
  <dcterms:created xsi:type="dcterms:W3CDTF">2025-06-23T06:20:46Z</dcterms:created>
  <dcterms:modified xsi:type="dcterms:W3CDTF">2025-06-23T06:20:49Z</dcterms:modified>
</cp:coreProperties>
</file>